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5A30FA8-A368-40B6-BEA4-3E4403675859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УП_2.10" sheetId="4" r:id="rId1"/>
    <sheet name="график" sheetId="5" r:id="rId2"/>
    <sheet name="Лист2" sheetId="6" r:id="rId3"/>
    <sheet name="ПООП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4" l="1"/>
  <c r="D37" i="4"/>
  <c r="D60" i="4"/>
  <c r="P37" i="4" l="1"/>
  <c r="P54" i="4"/>
  <c r="E67" i="4" l="1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E40" i="4"/>
  <c r="E41" i="4"/>
  <c r="E42" i="4"/>
  <c r="E43" i="4"/>
  <c r="E44" i="4"/>
  <c r="E45" i="4"/>
  <c r="D45" i="4" s="1"/>
  <c r="U45" i="4" s="1"/>
  <c r="E46" i="4"/>
  <c r="E63" i="4"/>
  <c r="D63" i="4" s="1"/>
  <c r="BB19" i="5"/>
  <c r="BC19" i="5" s="1"/>
  <c r="BB20" i="5"/>
  <c r="BI20" i="5" s="1"/>
  <c r="BB18" i="5"/>
  <c r="BC18" i="5" s="1"/>
  <c r="BG21" i="5"/>
  <c r="BH21" i="5"/>
  <c r="BD21" i="5"/>
  <c r="BE21" i="5"/>
  <c r="BF21" i="5"/>
  <c r="I77" i="4"/>
  <c r="I76" i="4"/>
  <c r="I75" i="4"/>
  <c r="E39" i="4"/>
  <c r="E62" i="4"/>
  <c r="D62" i="4" s="1"/>
  <c r="E64" i="4"/>
  <c r="D64" i="4" s="1"/>
  <c r="E65" i="4"/>
  <c r="D65" i="4" s="1"/>
  <c r="E66" i="4"/>
  <c r="D66" i="4" s="1"/>
  <c r="E61" i="4"/>
  <c r="E56" i="4"/>
  <c r="D56" i="4" s="1"/>
  <c r="E57" i="4"/>
  <c r="D57" i="4" s="1"/>
  <c r="E58" i="4"/>
  <c r="D58" i="4" s="1"/>
  <c r="E59" i="4"/>
  <c r="D59" i="4" s="1"/>
  <c r="E55" i="4"/>
  <c r="E50" i="4"/>
  <c r="E51" i="4"/>
  <c r="E52" i="4"/>
  <c r="E53" i="4"/>
  <c r="D53" i="4" s="1"/>
  <c r="E49" i="4"/>
  <c r="F37" i="4"/>
  <c r="G37" i="4"/>
  <c r="H37" i="4"/>
  <c r="I37" i="4"/>
  <c r="J37" i="4"/>
  <c r="K37" i="4"/>
  <c r="L37" i="4"/>
  <c r="M37" i="4"/>
  <c r="N37" i="4"/>
  <c r="O37" i="4"/>
  <c r="Q37" i="4"/>
  <c r="R37" i="4"/>
  <c r="S37" i="4"/>
  <c r="T37" i="4"/>
  <c r="E38" i="4"/>
  <c r="BD22" i="5" l="1"/>
  <c r="BI18" i="5"/>
  <c r="BI19" i="5"/>
  <c r="BB21" i="5"/>
  <c r="BC20" i="5"/>
  <c r="BC21" i="5" s="1"/>
  <c r="E32" i="4"/>
  <c r="D32" i="4" s="1"/>
  <c r="U32" i="4" s="1"/>
  <c r="E33" i="4"/>
  <c r="D33" i="4" s="1"/>
  <c r="U33" i="4" s="1"/>
  <c r="E34" i="4"/>
  <c r="D34" i="4" s="1"/>
  <c r="U34" i="4" s="1"/>
  <c r="E31" i="4"/>
  <c r="D31" i="4" s="1"/>
  <c r="U31" i="4" s="1"/>
  <c r="E30" i="4"/>
  <c r="E26" i="4"/>
  <c r="E27" i="4"/>
  <c r="E28" i="4"/>
  <c r="E29" i="4"/>
  <c r="E35" i="4"/>
  <c r="E25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S72" i="4" s="1"/>
  <c r="T7" i="4"/>
  <c r="E17" i="4"/>
  <c r="D17" i="4" s="1"/>
  <c r="U17" i="4" s="1"/>
  <c r="E14" i="4"/>
  <c r="D14" i="4" s="1"/>
  <c r="U14" i="4" s="1"/>
  <c r="E13" i="4"/>
  <c r="D13" i="4" s="1"/>
  <c r="U13" i="4" s="1"/>
  <c r="E24" i="4" l="1"/>
  <c r="BI21" i="5"/>
  <c r="BI22" i="5" s="1"/>
  <c r="E11" i="4"/>
  <c r="D11" i="4" s="1"/>
  <c r="U11" i="4" s="1"/>
  <c r="E10" i="4"/>
  <c r="D10" i="4" s="1"/>
  <c r="U10" i="4" s="1"/>
  <c r="T60" i="4"/>
  <c r="T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C47" i="4"/>
  <c r="T54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U62" i="4"/>
  <c r="U63" i="4"/>
  <c r="D61" i="4"/>
  <c r="U61" i="4" s="1"/>
  <c r="F54" i="4"/>
  <c r="G54" i="4"/>
  <c r="H54" i="4"/>
  <c r="I54" i="4"/>
  <c r="J54" i="4"/>
  <c r="K54" i="4"/>
  <c r="L54" i="4"/>
  <c r="M54" i="4"/>
  <c r="N54" i="4"/>
  <c r="O54" i="4"/>
  <c r="Q54" i="4"/>
  <c r="R54" i="4"/>
  <c r="U64" i="4"/>
  <c r="U65" i="4"/>
  <c r="U66" i="4"/>
  <c r="U68" i="4"/>
  <c r="U69" i="4"/>
  <c r="U70" i="4"/>
  <c r="D52" i="4"/>
  <c r="U52" i="4" s="1"/>
  <c r="U53" i="4"/>
  <c r="U56" i="4"/>
  <c r="U57" i="4"/>
  <c r="U58" i="4"/>
  <c r="U59" i="4"/>
  <c r="D55" i="4"/>
  <c r="T24" i="4"/>
  <c r="T6" i="4" s="1"/>
  <c r="D39" i="4"/>
  <c r="U39" i="4" s="1"/>
  <c r="D40" i="4"/>
  <c r="U40" i="4" s="1"/>
  <c r="D41" i="4"/>
  <c r="D42" i="4"/>
  <c r="U42" i="4" s="1"/>
  <c r="D43" i="4"/>
  <c r="U43" i="4" s="1"/>
  <c r="D44" i="4"/>
  <c r="U44" i="4" s="1"/>
  <c r="U55" i="4" l="1"/>
  <c r="D54" i="4"/>
  <c r="U54" i="4" s="1"/>
  <c r="U41" i="4"/>
  <c r="Q71" i="4"/>
  <c r="D46" i="4"/>
  <c r="E37" i="4"/>
  <c r="E60" i="4"/>
  <c r="U60" i="4"/>
  <c r="E54" i="4"/>
  <c r="T47" i="4"/>
  <c r="T72" i="4" s="1"/>
  <c r="D50" i="4"/>
  <c r="U50" i="4" s="1"/>
  <c r="D51" i="4"/>
  <c r="M47" i="4"/>
  <c r="M36" i="4" s="1"/>
  <c r="N47" i="4"/>
  <c r="N36" i="4" s="1"/>
  <c r="F47" i="4"/>
  <c r="F36" i="4" s="1"/>
  <c r="G47" i="4"/>
  <c r="G36" i="4" s="1"/>
  <c r="H47" i="4"/>
  <c r="H36" i="4" s="1"/>
  <c r="I47" i="4"/>
  <c r="J47" i="4"/>
  <c r="J36" i="4" s="1"/>
  <c r="K47" i="4"/>
  <c r="K36" i="4" s="1"/>
  <c r="L47" i="4"/>
  <c r="L36" i="4" s="1"/>
  <c r="D29" i="4"/>
  <c r="D30" i="4"/>
  <c r="U30" i="4" s="1"/>
  <c r="D35" i="4"/>
  <c r="U35" i="4" s="1"/>
  <c r="D26" i="4"/>
  <c r="U26" i="4" s="1"/>
  <c r="D27" i="4"/>
  <c r="U27" i="4" s="1"/>
  <c r="D28" i="4"/>
  <c r="U28" i="4" s="1"/>
  <c r="E9" i="4"/>
  <c r="E12" i="4"/>
  <c r="D12" i="4" s="1"/>
  <c r="U12" i="4" s="1"/>
  <c r="E15" i="4"/>
  <c r="D15" i="4" s="1"/>
  <c r="U15" i="4" s="1"/>
  <c r="E21" i="4"/>
  <c r="D21" i="4" s="1"/>
  <c r="U21" i="4" s="1"/>
  <c r="E22" i="4"/>
  <c r="D22" i="4" s="1"/>
  <c r="U22" i="4" s="1"/>
  <c r="E8" i="4"/>
  <c r="L75" i="4"/>
  <c r="I73" i="4"/>
  <c r="D67" i="4"/>
  <c r="U51" i="4" l="1"/>
  <c r="D48" i="4"/>
  <c r="N23" i="4"/>
  <c r="N72" i="4"/>
  <c r="L23" i="4"/>
  <c r="L72" i="4"/>
  <c r="M23" i="4"/>
  <c r="M72" i="4"/>
  <c r="H23" i="4"/>
  <c r="H72" i="4"/>
  <c r="K23" i="4"/>
  <c r="K72" i="4"/>
  <c r="I74" i="4"/>
  <c r="L74" i="4" s="1"/>
  <c r="I36" i="4"/>
  <c r="J23" i="4"/>
  <c r="J72" i="4"/>
  <c r="U29" i="4"/>
  <c r="F72" i="4"/>
  <c r="F23" i="4"/>
  <c r="G72" i="4"/>
  <c r="G23" i="4"/>
  <c r="U46" i="4"/>
  <c r="D9" i="4"/>
  <c r="D8" i="4"/>
  <c r="D25" i="4"/>
  <c r="U25" i="4" s="1"/>
  <c r="D49" i="4"/>
  <c r="E48" i="4"/>
  <c r="E47" i="4" s="1"/>
  <c r="D38" i="4"/>
  <c r="M71" i="4"/>
  <c r="N71" i="4"/>
  <c r="R71" i="4"/>
  <c r="R47" i="4"/>
  <c r="R36" i="4" s="1"/>
  <c r="Q47" i="4"/>
  <c r="Q36" i="4" s="1"/>
  <c r="P47" i="4"/>
  <c r="P71" i="4" s="1"/>
  <c r="I23" i="4" l="1"/>
  <c r="I72" i="4"/>
  <c r="U24" i="4"/>
  <c r="P36" i="4"/>
  <c r="P72" i="4" s="1"/>
  <c r="R72" i="4"/>
  <c r="R23" i="4"/>
  <c r="E80" i="4"/>
  <c r="E36" i="4"/>
  <c r="Q72" i="4"/>
  <c r="Q23" i="4"/>
  <c r="U9" i="4"/>
  <c r="U8" i="4"/>
  <c r="U38" i="4"/>
  <c r="U37" i="4" s="1"/>
  <c r="U49" i="4"/>
  <c r="U48" i="4"/>
  <c r="P23" i="4" l="1"/>
  <c r="E23" i="4"/>
  <c r="D47" i="4"/>
  <c r="D36" i="4" s="1"/>
  <c r="D23" i="4" l="1"/>
  <c r="U47" i="4"/>
  <c r="E19" i="4"/>
  <c r="D19" i="4" s="1"/>
  <c r="U19" i="4" s="1"/>
  <c r="E20" i="4"/>
  <c r="D20" i="4" s="1"/>
  <c r="U20" i="4" s="1"/>
  <c r="E18" i="4"/>
  <c r="D18" i="4" s="1"/>
  <c r="U18" i="4" s="1"/>
  <c r="E16" i="4" l="1"/>
  <c r="E7" i="4" s="1"/>
  <c r="E72" i="4" s="1"/>
  <c r="D16" i="4" l="1"/>
  <c r="U16" i="4" l="1"/>
  <c r="U7" i="4" s="1"/>
  <c r="U72" i="4" s="1"/>
  <c r="D7" i="4"/>
  <c r="O47" i="4"/>
  <c r="O36" i="4" s="1"/>
  <c r="O71" i="4"/>
  <c r="O23" i="4" l="1"/>
  <c r="O72" i="4"/>
  <c r="D72" i="4"/>
  <c r="D6" i="4"/>
  <c r="U6" i="4"/>
</calcChain>
</file>

<file path=xl/sharedStrings.xml><?xml version="1.0" encoding="utf-8"?>
<sst xmlns="http://schemas.openxmlformats.org/spreadsheetml/2006/main" count="556" uniqueCount="346">
  <si>
    <t>Индекс</t>
  </si>
  <si>
    <t>Наименование циклов, дисциплин, профессиональных модулей, МДК. Практик</t>
  </si>
  <si>
    <t>объем образовательной программы в академических часах</t>
  </si>
  <si>
    <t>Распределение учебной нагрузки по курсам и семестрам (час.в семестр)</t>
  </si>
  <si>
    <t>всего</t>
  </si>
  <si>
    <t>Работа обучающегося во взаимодействии с преподавателем</t>
  </si>
  <si>
    <t>самостоятельная работа</t>
  </si>
  <si>
    <t>1 курс</t>
  </si>
  <si>
    <t>2 курс</t>
  </si>
  <si>
    <t>3 курс</t>
  </si>
  <si>
    <t>Занятия по дисциплинам и МДК</t>
  </si>
  <si>
    <t>по практике производственной и учебной</t>
  </si>
  <si>
    <t>Всего учебных занятий</t>
  </si>
  <si>
    <t>в т.ч. по УД и МДК</t>
  </si>
  <si>
    <t>теоретическое обучение</t>
  </si>
  <si>
    <t>лаб.и практ.занятий</t>
  </si>
  <si>
    <t>ОД.00</t>
  </si>
  <si>
    <t>Физическая культура</t>
  </si>
  <si>
    <t>ДЗ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</si>
  <si>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</si>
  <si>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</si>
  <si>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</si>
  <si>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</si>
  <si>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</si>
  <si>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</si>
  <si>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</si>
  <si>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</si>
  <si>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</si>
  <si>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</si>
  <si>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П.00</t>
  </si>
  <si>
    <t>ПМ.01</t>
  </si>
  <si>
    <t>Производственная практика</t>
  </si>
  <si>
    <t>ПМ.02</t>
  </si>
  <si>
    <t>ПМ.03</t>
  </si>
  <si>
    <t>ПП.03</t>
  </si>
  <si>
    <t>ПДП</t>
  </si>
  <si>
    <t>ГИА</t>
  </si>
  <si>
    <t>итого:</t>
  </si>
  <si>
    <t>Государственная (итоговая) аттестация</t>
  </si>
  <si>
    <t>Дисциплин и МДК</t>
  </si>
  <si>
    <t>Дипломный проект (работа) с включением в процедуру защиты демонстрационный экзамен</t>
  </si>
  <si>
    <r>
      <t xml:space="preserve">Защита дипломного проекта (работы) с </t>
    </r>
    <r>
      <rPr>
        <b/>
        <u/>
        <sz val="10"/>
        <rFont val="Arial"/>
        <family val="2"/>
        <charset val="204"/>
      </rPr>
      <t xml:space="preserve">  15 июня  </t>
    </r>
    <r>
      <rPr>
        <sz val="11"/>
        <color theme="1"/>
        <rFont val="Calibri"/>
        <family val="2"/>
        <scheme val="minor"/>
      </rPr>
      <t xml:space="preserve"> по 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 xml:space="preserve">28 июня </t>
    </r>
    <r>
      <rPr>
        <sz val="11"/>
        <color theme="1"/>
        <rFont val="Calibri"/>
        <family val="2"/>
        <scheme val="minor"/>
      </rPr>
      <t xml:space="preserve"> (всего </t>
    </r>
    <r>
      <rPr>
        <b/>
        <sz val="10"/>
        <rFont val="Arial"/>
        <family val="2"/>
        <charset val="204"/>
      </rPr>
      <t xml:space="preserve">2 </t>
    </r>
    <r>
      <rPr>
        <sz val="11"/>
        <color theme="1"/>
        <rFont val="Calibri"/>
        <family val="2"/>
        <scheme val="minor"/>
      </rPr>
      <t>нед.)</t>
    </r>
  </si>
  <si>
    <t>Практикоориентированность</t>
  </si>
  <si>
    <t>Психология общения</t>
  </si>
  <si>
    <t>Общепрофессиональные дисциплины</t>
  </si>
  <si>
    <t>Документационное обеспечение управления</t>
  </si>
  <si>
    <t>ПМ.00</t>
  </si>
  <si>
    <t>Профессиональные модули</t>
  </si>
  <si>
    <t>МДК 03.01</t>
  </si>
  <si>
    <t>История России</t>
  </si>
  <si>
    <t>Математика -232</t>
  </si>
  <si>
    <t>Русский язык -72</t>
  </si>
  <si>
    <t>История-136</t>
  </si>
  <si>
    <t>Иностранный язык - 108</t>
  </si>
  <si>
    <t>Физическая культура - 72</t>
  </si>
  <si>
    <t>Физика - 108</t>
  </si>
  <si>
    <t>Химия - 72</t>
  </si>
  <si>
    <t>Основы проектной деятельности (индивидуальный проект)- 32</t>
  </si>
  <si>
    <r>
      <t xml:space="preserve">Обществознание - 144   </t>
    </r>
    <r>
      <rPr>
        <sz val="10"/>
        <color rgb="FF00B050"/>
        <rFont val="Times New Roman"/>
        <family val="1"/>
        <charset val="204"/>
      </rPr>
      <t>ВПР</t>
    </r>
  </si>
  <si>
    <r>
      <t xml:space="preserve">Литература-144  </t>
    </r>
    <r>
      <rPr>
        <sz val="10"/>
        <color rgb="FF00B050"/>
        <rFont val="Times New Roman"/>
        <family val="1"/>
        <charset val="204"/>
      </rPr>
      <t>ВПР</t>
    </r>
  </si>
  <si>
    <r>
      <rPr>
        <sz val="10"/>
        <rFont val="Times New Roman"/>
        <family val="1"/>
        <charset val="204"/>
      </rPr>
      <t xml:space="preserve">Информатика -144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rgb="FF00B050"/>
        <rFont val="Times New Roman"/>
        <family val="1"/>
        <charset val="204"/>
      </rPr>
      <t>ВПР</t>
    </r>
  </si>
  <si>
    <t>Теория государства и право</t>
  </si>
  <si>
    <t>Конституционное право России</t>
  </si>
  <si>
    <t>Административное право</t>
  </si>
  <si>
    <t>Гражданское право</t>
  </si>
  <si>
    <t>Основы бережливого производства</t>
  </si>
  <si>
    <t>Основы финансовой грамотности</t>
  </si>
  <si>
    <t>Юридическая психология</t>
  </si>
  <si>
    <t>Правоприменительная деятельность</t>
  </si>
  <si>
    <t>МДК.01.01</t>
  </si>
  <si>
    <t>Административный процесс</t>
  </si>
  <si>
    <t>МДК.01.02</t>
  </si>
  <si>
    <t>Трудовое право</t>
  </si>
  <si>
    <t>Гражданский процесс</t>
  </si>
  <si>
    <t>МДК.01.03</t>
  </si>
  <si>
    <t>правоохранительная деятельность</t>
  </si>
  <si>
    <t>МДК.02.01</t>
  </si>
  <si>
    <t>Судоустройство и правоохранительные органы</t>
  </si>
  <si>
    <t>МДК.02.02</t>
  </si>
  <si>
    <t>Уголовный процесс</t>
  </si>
  <si>
    <t>МДК.02.03</t>
  </si>
  <si>
    <t>Уголовное право</t>
  </si>
  <si>
    <t>Учебная практика ПМ.02.01</t>
  </si>
  <si>
    <t>МДК 03.02</t>
  </si>
  <si>
    <t>МДК 03.03</t>
  </si>
  <si>
    <t>УП.03.02</t>
  </si>
  <si>
    <t>Государственная итоговая аттестация</t>
  </si>
  <si>
    <t>учебной практики - УП</t>
  </si>
  <si>
    <t>произв.практики  - ПП</t>
  </si>
  <si>
    <t>преддип. Практики - ПДП</t>
  </si>
  <si>
    <t>экзаменов _ Э</t>
  </si>
  <si>
    <t>диф.зачетов - ДЗ</t>
  </si>
  <si>
    <r>
      <t xml:space="preserve">Выполнение дипломного проекта (работы) с </t>
    </r>
    <r>
      <rPr>
        <u/>
        <sz val="10"/>
        <rFont val="Arial"/>
        <family val="2"/>
        <charset val="204"/>
      </rPr>
      <t>____</t>
    </r>
    <r>
      <rPr>
        <sz val="11"/>
        <color theme="1"/>
        <rFont val="Calibri"/>
        <family val="2"/>
        <scheme val="minor"/>
      </rPr>
      <t xml:space="preserve">  по </t>
    </r>
    <r>
      <rPr>
        <u/>
        <sz val="10"/>
        <rFont val="Arial"/>
        <family val="2"/>
        <charset val="204"/>
      </rPr>
      <t xml:space="preserve">______ </t>
    </r>
    <r>
      <rPr>
        <sz val="10"/>
        <rFont val="Arial"/>
        <family val="2"/>
        <charset val="204"/>
      </rPr>
      <t xml:space="preserve">  </t>
    </r>
    <r>
      <rPr>
        <sz val="11"/>
        <color theme="1"/>
        <rFont val="Calibri"/>
        <family val="2"/>
        <scheme val="minor"/>
      </rPr>
      <t>(всего 4 нед.)</t>
    </r>
  </si>
  <si>
    <t>Подготовка к ВКР (4 нед)</t>
  </si>
  <si>
    <t>Защита выпускной квалификкационной работы+ДЭ</t>
  </si>
  <si>
    <t>БЖД</t>
  </si>
  <si>
    <t>3 сем.                                                      16 нед</t>
  </si>
  <si>
    <t>2 сем.       23 нед</t>
  </si>
  <si>
    <t>1 сем.              16 нед</t>
  </si>
  <si>
    <t>6 сем.                                  9 нед</t>
  </si>
  <si>
    <t>курсовыхР/П</t>
  </si>
  <si>
    <t>консультации/ час</t>
  </si>
  <si>
    <t>промежуточная аттестация, Э/ час</t>
  </si>
  <si>
    <t>Формы промежуточной аттеста ции/ (семестр)</t>
  </si>
  <si>
    <t>География - 72/34</t>
  </si>
  <si>
    <t>Биология - 72/32</t>
  </si>
  <si>
    <t>Информационные технологии в юридической д-ти</t>
  </si>
  <si>
    <t>Семейное право</t>
  </si>
  <si>
    <t>Основы экологического права</t>
  </si>
  <si>
    <t xml:space="preserve">нагрузка </t>
  </si>
  <si>
    <t>обязательная часть</t>
  </si>
  <si>
    <t>вариативная часть</t>
  </si>
  <si>
    <t>РАБОЧИЙ УЧЕБНЫЙ ПЛАН</t>
  </si>
  <si>
    <r>
      <t>программы подготовки специалистов среднего звена</t>
    </r>
    <r>
      <rPr>
        <b/>
        <u/>
        <sz val="14"/>
        <color theme="1"/>
        <rFont val="Times New Roman"/>
        <family val="1"/>
        <charset val="204"/>
      </rPr>
      <t xml:space="preserve"> </t>
    </r>
  </si>
  <si>
    <t xml:space="preserve">государственное бюджетное профессиональное образовательное учреждение </t>
  </si>
  <si>
    <t xml:space="preserve">Сибайский многопрофильный профессиональный колледж </t>
  </si>
  <si>
    <r>
      <t>По специальности среднего профессионального образования</t>
    </r>
    <r>
      <rPr>
        <sz val="11.5"/>
        <color theme="1"/>
        <rFont val="Times New Roman"/>
        <family val="1"/>
        <charset val="204"/>
      </rPr>
      <t xml:space="preserve"> 40.02.04 Юриспруденция</t>
    </r>
  </si>
  <si>
    <r>
      <t>Квалификация:</t>
    </r>
    <r>
      <rPr>
        <sz val="11.5"/>
        <color theme="1"/>
        <rFont val="Times New Roman"/>
        <family val="1"/>
        <charset val="204"/>
      </rPr>
      <t xml:space="preserve"> Юрист </t>
    </r>
    <r>
      <rPr>
        <b/>
        <sz val="11.5"/>
        <color theme="1"/>
        <rFont val="Times New Roman"/>
        <family val="1"/>
        <charset val="204"/>
      </rPr>
      <t>Уровень образования для приема:</t>
    </r>
    <r>
      <rPr>
        <sz val="11.5"/>
        <color theme="1"/>
        <rFont val="Times New Roman"/>
        <family val="1"/>
        <charset val="204"/>
      </rPr>
      <t xml:space="preserve"> основное общее образование</t>
    </r>
  </si>
  <si>
    <r>
      <t xml:space="preserve">Форма обучения: </t>
    </r>
    <r>
      <rPr>
        <sz val="11.5"/>
        <color theme="1"/>
        <rFont val="Times New Roman"/>
        <family val="1"/>
        <charset val="204"/>
      </rPr>
      <t>очная</t>
    </r>
    <r>
      <rPr>
        <b/>
        <sz val="11.5"/>
        <color theme="1"/>
        <rFont val="Times New Roman"/>
        <family val="1"/>
        <charset val="204"/>
      </rPr>
      <t xml:space="preserve"> Образовательный уровень СПО:</t>
    </r>
    <r>
      <rPr>
        <sz val="11.5"/>
        <color theme="1"/>
        <rFont val="Times New Roman"/>
        <family val="1"/>
        <charset val="204"/>
      </rPr>
      <t xml:space="preserve"> базовая подготовка</t>
    </r>
  </si>
  <si>
    <r>
      <t xml:space="preserve">Срок получения образования по ОП: </t>
    </r>
    <r>
      <rPr>
        <sz val="11.5"/>
        <color theme="1"/>
        <rFont val="Times New Roman"/>
        <family val="1"/>
        <charset val="204"/>
      </rPr>
      <t>2г 10м</t>
    </r>
    <r>
      <rPr>
        <b/>
        <sz val="11.5"/>
        <color theme="1"/>
        <rFont val="Times New Roman"/>
        <family val="1"/>
        <charset val="204"/>
      </rPr>
      <t xml:space="preserve"> Год начала подготовки по УП: </t>
    </r>
    <r>
      <rPr>
        <sz val="11.5"/>
        <color theme="1"/>
        <rFont val="Times New Roman"/>
        <family val="1"/>
        <charset val="204"/>
      </rPr>
      <t>2023</t>
    </r>
  </si>
  <si>
    <r>
      <t>Профиль получаемого профессионального образования:</t>
    </r>
    <r>
      <rPr>
        <sz val="11.5"/>
        <color theme="1"/>
        <rFont val="Times New Roman"/>
        <family val="1"/>
        <charset val="204"/>
      </rPr>
      <t xml:space="preserve"> УГПС 40.00.00 Юриспруденция</t>
    </r>
  </si>
  <si>
    <r>
      <t>Приказ об утверждении ФГОС:</t>
    </r>
    <r>
      <rPr>
        <sz val="11.5"/>
        <color theme="1"/>
        <rFont val="Times New Roman"/>
        <family val="1"/>
        <charset val="204"/>
      </rPr>
      <t xml:space="preserve"> 27.10.2023 №798</t>
    </r>
  </si>
  <si>
    <t>Наименование</t>
  </si>
  <si>
    <t>Объем образовательной программы в академических часах</t>
  </si>
  <si>
    <t>Рекомендуемый курс изучения</t>
  </si>
  <si>
    <t>Работа обучающихся во взаимодействии с преподавателем</t>
  </si>
  <si>
    <t xml:space="preserve">1 курс </t>
  </si>
  <si>
    <t>1 сем</t>
  </si>
  <si>
    <t>2 сем</t>
  </si>
  <si>
    <t>3 сем</t>
  </si>
  <si>
    <t>4 сем</t>
  </si>
  <si>
    <t>5 сем</t>
  </si>
  <si>
    <t>6 сем</t>
  </si>
  <si>
    <t>В том числе</t>
  </si>
  <si>
    <t>Обязательная часть образовательной программы</t>
  </si>
  <si>
    <t>Теория/</t>
  </si>
  <si>
    <t>практические занятия</t>
  </si>
  <si>
    <t>ОП</t>
  </si>
  <si>
    <t>ОБЩЕОБРАЗОВАТЕЛЬНАЯ ПОДГОТОВКА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</si>
  <si>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</si>
  <si>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</si>
  <si>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</si>
  <si>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</si>
  <si>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</si>
  <si>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</si>
  <si>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</si>
  <si>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</si>
  <si>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</si>
  <si>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История</t>
  </si>
  <si>
    <t>ОУД.06</t>
  </si>
  <si>
    <t>ОУД.07</t>
  </si>
  <si>
    <t>Основы безопасности и защиты Родины</t>
  </si>
  <si>
    <t>ОУД.08</t>
  </si>
  <si>
    <t>География</t>
  </si>
  <si>
    <t>ОУД.09</t>
  </si>
  <si>
    <t>Информатика</t>
  </si>
  <si>
    <t>ОУД.10</t>
  </si>
  <si>
    <t>Обществознание</t>
  </si>
  <si>
    <t>ОУД.11</t>
  </si>
  <si>
    <t>Физика</t>
  </si>
  <si>
    <t>ОУД.12</t>
  </si>
  <si>
    <t>Химия</t>
  </si>
  <si>
    <t>ОУД.13</t>
  </si>
  <si>
    <t>Биология</t>
  </si>
  <si>
    <t>ОУД.14</t>
  </si>
  <si>
    <t>Башкирский язык</t>
  </si>
  <si>
    <t>ИП</t>
  </si>
  <si>
    <t>Основы проектной деятельности (индивидуальный проект)</t>
  </si>
  <si>
    <t>Э 6/6 (2)</t>
  </si>
  <si>
    <t>Э,Э 12/18 (1,2)</t>
  </si>
  <si>
    <t xml:space="preserve">Э,Э 12/18 </t>
  </si>
  <si>
    <t>ДЗ (2)</t>
  </si>
  <si>
    <t>ДЗ (1)</t>
  </si>
  <si>
    <t>КДЗ+ИП (2)</t>
  </si>
  <si>
    <t xml:space="preserve">ДЗ (1) </t>
  </si>
  <si>
    <t>КДЗ+ОУД.09 (2)</t>
  </si>
  <si>
    <t>ПП</t>
  </si>
  <si>
    <t xml:space="preserve">ПРОФЕССИОНАЛЬНАЯ ПОДГОТОВКА </t>
  </si>
  <si>
    <t>СГ.00</t>
  </si>
  <si>
    <t>Социально-гуманитарный цикл</t>
  </si>
  <si>
    <t>СГ.01</t>
  </si>
  <si>
    <t>СГ.07</t>
  </si>
  <si>
    <t>30/16</t>
  </si>
  <si>
    <t>СГ.02</t>
  </si>
  <si>
    <t>ДЗ (4,6)</t>
  </si>
  <si>
    <t>СГ.03</t>
  </si>
  <si>
    <t>Безопасность жизнедеятельности</t>
  </si>
  <si>
    <t>ДЗ (3)</t>
  </si>
  <si>
    <t>СГ.04</t>
  </si>
  <si>
    <t>СГ.05</t>
  </si>
  <si>
    <t xml:space="preserve"> </t>
  </si>
  <si>
    <t>СГ.06</t>
  </si>
  <si>
    <t>Основы философии</t>
  </si>
  <si>
    <t>СГ.08</t>
  </si>
  <si>
    <t>Русский язык и культура речи в профессиональной деятельности</t>
  </si>
  <si>
    <t>СГ.09</t>
  </si>
  <si>
    <t>СГ.12</t>
  </si>
  <si>
    <t>28/16</t>
  </si>
  <si>
    <t>СГ.10</t>
  </si>
  <si>
    <t>Введение в специальность</t>
  </si>
  <si>
    <t>СГ.11</t>
  </si>
  <si>
    <t>Основы исследовательской деятельности</t>
  </si>
  <si>
    <t>24/20</t>
  </si>
  <si>
    <t>ДЗ/зачет/компл.зачет(сем)</t>
  </si>
  <si>
    <t>Э/консульт (сем)</t>
  </si>
  <si>
    <t>Самостоят.рабта по сем.</t>
  </si>
  <si>
    <t>Суммарная (всего)</t>
  </si>
  <si>
    <t>Суммарная по УД/МДК</t>
  </si>
  <si>
    <t>Практики (сем)</t>
  </si>
  <si>
    <t>Лабор/практич.</t>
  </si>
  <si>
    <t>Курсовой проект</t>
  </si>
  <si>
    <t>По специальности среднего профессионального образования 40.02.04 Юриспруденция (на базе 9 кл.) срок обучения 2 года, 10 мес.</t>
  </si>
  <si>
    <r>
      <t xml:space="preserve">К/ДЗ (4) </t>
    </r>
    <r>
      <rPr>
        <sz val="7"/>
        <color theme="1"/>
        <rFont val="Times New Roman"/>
        <family val="1"/>
        <charset val="204"/>
      </rPr>
      <t>СГ.01+СГ.07</t>
    </r>
  </si>
  <si>
    <t>Иностранный язык в ПД</t>
  </si>
  <si>
    <r>
      <t xml:space="preserve">К/ДЗ (4) </t>
    </r>
    <r>
      <rPr>
        <sz val="7"/>
        <color theme="1"/>
        <rFont val="Times New Roman"/>
        <family val="1"/>
        <charset val="204"/>
      </rPr>
      <t>СГ.06+ОП.09</t>
    </r>
  </si>
  <si>
    <r>
      <t xml:space="preserve">К/ДЗ (4) </t>
    </r>
    <r>
      <rPr>
        <sz val="7"/>
        <color theme="1"/>
        <rFont val="Times New Roman"/>
        <family val="1"/>
        <charset val="204"/>
      </rPr>
      <t>СГ.09+СГ.12</t>
    </r>
  </si>
  <si>
    <t>ДЗ(2)</t>
  </si>
  <si>
    <t>Э.Э 12/18 (1,2)</t>
  </si>
  <si>
    <t>ДЗ(1)</t>
  </si>
  <si>
    <t>КДЗ+ИП</t>
  </si>
  <si>
    <t>ДЗ*2)</t>
  </si>
  <si>
    <t xml:space="preserve">Башкирский язык </t>
  </si>
  <si>
    <t>К/ДЗ (4) СГ.01+СГ.07</t>
  </si>
  <si>
    <t>КДЗ+ОУЛ 09(2)</t>
  </si>
  <si>
    <t>ДЗ(4.6)</t>
  </si>
  <si>
    <r>
      <t xml:space="preserve">общий обьем ОП-   </t>
    </r>
    <r>
      <rPr>
        <b/>
        <i/>
        <sz val="10"/>
        <color rgb="FFFF0000"/>
        <rFont val="Arial"/>
        <family val="2"/>
        <charset val="204"/>
      </rPr>
      <t>4428</t>
    </r>
  </si>
  <si>
    <t>ДЗ(3)</t>
  </si>
  <si>
    <t>К/ДЗ (4) СГ.06+ОП.09</t>
  </si>
  <si>
    <t>Русский язык и культура речи в ПД</t>
  </si>
  <si>
    <t>К/ДЗ (4) СГ.09+СГ.12</t>
  </si>
  <si>
    <t>Э(2)</t>
  </si>
  <si>
    <t xml:space="preserve"> ДЗ(2)</t>
  </si>
  <si>
    <t>уч.нагрузка</t>
  </si>
  <si>
    <t>Э 6/8 (3)</t>
  </si>
  <si>
    <t>Э 6/6 (3)</t>
  </si>
  <si>
    <t>Э 6/6 (4)</t>
  </si>
  <si>
    <t>Основы управления в правоохранительных органах</t>
  </si>
  <si>
    <t>Административная деятельность правоохранительных органов</t>
  </si>
  <si>
    <t>Организационное обеспечение деятельности органов прокуратуры</t>
  </si>
  <si>
    <t xml:space="preserve">Уголовный процесс </t>
  </si>
  <si>
    <t>Организационное обеспечение деятельности правоохранительных органов</t>
  </si>
  <si>
    <t>Всего</t>
  </si>
  <si>
    <t>В т.ч. в форме практической подготовки</t>
  </si>
  <si>
    <t>Рекомендуемый курс</t>
  </si>
  <si>
    <t>Учебные занятия</t>
  </si>
  <si>
    <t>Практики</t>
  </si>
  <si>
    <t>Самостоятельная работа</t>
  </si>
  <si>
    <t>Промежуточная аттестация</t>
  </si>
  <si>
    <r>
      <t>Курсовой проект</t>
    </r>
    <r>
      <rPr>
        <sz val="8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(работа)</t>
    </r>
  </si>
  <si>
    <t xml:space="preserve">СГ.00 </t>
  </si>
  <si>
    <t>Общепрофессиональный цикл</t>
  </si>
  <si>
    <t>ОП. 01</t>
  </si>
  <si>
    <t>Теория государства и права</t>
  </si>
  <si>
    <t>ОП. 02</t>
  </si>
  <si>
    <t>ОП. 03</t>
  </si>
  <si>
    <t>ОП. 04</t>
  </si>
  <si>
    <t>Профессиональный цикл</t>
  </si>
  <si>
    <t>УП.01</t>
  </si>
  <si>
    <t>Учебная практика</t>
  </si>
  <si>
    <t>ПП.01</t>
  </si>
  <si>
    <t>Правоохранительная деятельность</t>
  </si>
  <si>
    <t>УП.02</t>
  </si>
  <si>
    <t>ПП.02</t>
  </si>
  <si>
    <t>ПМн.03</t>
  </si>
  <si>
    <t>УП.03</t>
  </si>
  <si>
    <t>Вариативная часть образовательной программы</t>
  </si>
  <si>
    <t>Дополнительный профессиональный блок, включая цифровой модуль</t>
  </si>
  <si>
    <t>Часть, формируемая участниками образовательного процесса</t>
  </si>
  <si>
    <t>ГИА.00</t>
  </si>
  <si>
    <t>Итого:</t>
  </si>
  <si>
    <t>Информационные технологии в ПД</t>
  </si>
  <si>
    <r>
      <t>[1]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 xml:space="preserve">Образовательная организация распределяет часы в учебном плане в зависимости от срока реализации и объема ОПОП-П, согласованных с работодателем, с учетом примерного распределения объема в ПОП-П. </t>
    </r>
  </si>
  <si>
    <t>ДЗ(5)</t>
  </si>
  <si>
    <t>Э 6/6 (5)</t>
  </si>
  <si>
    <t>ПП.01.</t>
  </si>
  <si>
    <t>УП.01.</t>
  </si>
  <si>
    <t>Э 6/6 (6)</t>
  </si>
  <si>
    <t>ДЗ(6)</t>
  </si>
  <si>
    <t>ДЗ(4)</t>
  </si>
  <si>
    <t>Правовые основы адвокатской деятельности</t>
  </si>
  <si>
    <t>Производственная (ПД-4нед) практика (6сем)</t>
  </si>
  <si>
    <t>Производственная практика-2 нед (6сем)</t>
  </si>
  <si>
    <t>Практики всего:</t>
  </si>
  <si>
    <t>УП 02.</t>
  </si>
  <si>
    <t>ПП 02.</t>
  </si>
  <si>
    <t>Учебная практика (5сем)</t>
  </si>
  <si>
    <r>
      <t xml:space="preserve">Учебная практика </t>
    </r>
    <r>
      <rPr>
        <sz val="10"/>
        <color rgb="FFFF0000"/>
        <rFont val="Times New Roman"/>
        <family val="1"/>
        <charset val="204"/>
      </rPr>
      <t>ПМ.01</t>
    </r>
  </si>
  <si>
    <t>месяц</t>
  </si>
  <si>
    <t>сентябрь</t>
  </si>
  <si>
    <t>октябрь</t>
  </si>
  <si>
    <t>ноябрь</t>
  </si>
  <si>
    <t>недели</t>
  </si>
  <si>
    <t>дни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</si>
  <si>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</si>
  <si>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</si>
  <si>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</si>
  <si>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</si>
  <si>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</si>
  <si>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</si>
  <si>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</si>
  <si>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</si>
  <si>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</si>
  <si>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1. Типовой график учебного процесса</t>
  </si>
  <si>
    <t>А</t>
  </si>
  <si>
    <t>промежуточная аттестация</t>
  </si>
  <si>
    <t>К</t>
  </si>
  <si>
    <t>каникулы</t>
  </si>
  <si>
    <t>У</t>
  </si>
  <si>
    <t>производственная практика</t>
  </si>
  <si>
    <t>Х</t>
  </si>
  <si>
    <t>преддипломная практика</t>
  </si>
  <si>
    <t>Ш</t>
  </si>
  <si>
    <t>государственная итоговая аттестация</t>
  </si>
  <si>
    <t>Д</t>
  </si>
  <si>
    <t>подготовка к ГИА</t>
  </si>
  <si>
    <t>2. СВОДНЫЕ ДАННЫЕ ПО БЮДЖЕТУ ВРЕМЕНИ</t>
  </si>
  <si>
    <t>Теоретическое обучение</t>
  </si>
  <si>
    <t>час</t>
  </si>
  <si>
    <t>недель</t>
  </si>
  <si>
    <t>часов</t>
  </si>
  <si>
    <t>учебная</t>
  </si>
  <si>
    <t>преддипл</t>
  </si>
  <si>
    <t>произвен</t>
  </si>
  <si>
    <t>практика (нед)</t>
  </si>
  <si>
    <t>Каникулы(нед)</t>
  </si>
  <si>
    <t>всего недель</t>
  </si>
  <si>
    <t>экзамены+гиа (нед)</t>
  </si>
  <si>
    <t>ЧАС</t>
  </si>
  <si>
    <t>4 сем.                            21 нед</t>
  </si>
  <si>
    <t>5 сем.                          14 нед</t>
  </si>
  <si>
    <t>Производственная практика(6)</t>
  </si>
  <si>
    <t>Производственная практика (6)</t>
  </si>
  <si>
    <r>
      <t>Профессиональный цикл (</t>
    </r>
    <r>
      <rPr>
        <b/>
        <i/>
        <sz val="10"/>
        <color rgb="FFFF0000"/>
        <rFont val="Times New Roman"/>
        <family val="1"/>
        <charset val="204"/>
      </rPr>
      <t>2244)</t>
    </r>
  </si>
  <si>
    <t xml:space="preserve">социально-гуманитарный цикл    </t>
  </si>
  <si>
    <r>
      <t>Профессиональная подготовка (</t>
    </r>
    <r>
      <rPr>
        <i/>
        <sz val="9"/>
        <color rgb="FFFF0000"/>
        <rFont val="Arial"/>
        <family val="2"/>
        <charset val="204"/>
      </rPr>
      <t>2952)</t>
    </r>
  </si>
  <si>
    <r>
      <t xml:space="preserve">Общеобразовательные дисциплины </t>
    </r>
    <r>
      <rPr>
        <i/>
        <sz val="9"/>
        <color rgb="FFFF0000"/>
        <rFont val="Arial"/>
        <family val="2"/>
        <charset val="204"/>
      </rPr>
      <t>(1476)</t>
    </r>
  </si>
  <si>
    <t>Бастанова</t>
  </si>
  <si>
    <t xml:space="preserve">Акбулатова </t>
  </si>
  <si>
    <t>ИГА</t>
  </si>
  <si>
    <t>Силантьева</t>
  </si>
  <si>
    <t>Байзигитова</t>
  </si>
  <si>
    <t>Зулкарнаева</t>
  </si>
  <si>
    <t>Зиангирова</t>
  </si>
  <si>
    <t>Силантьева О.Г.</t>
  </si>
  <si>
    <t>Э 6/8 (4)</t>
  </si>
  <si>
    <t>Э 6/9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</si>
</sst>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color theme="1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i/>
      <sz val="10"/>
      <color rgb="FF7030A0"/>
      <name val="Arial"/>
      <family val="2"/>
      <charset val="204"/>
    </font>
    <font>
      <i/>
      <sz val="11"/>
      <color rgb="FF7030A0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1"/>
      <name val="Calibri"/>
      <family val="2"/>
      <scheme val="minor"/>
    </font>
    <font>
      <sz val="9"/>
      <color theme="0" tint="-0.24997711111789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i/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9"/>
      <color theme="1"/>
      <name val="Calibri"/>
      <family val="2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Arial"/>
      <family val="2"/>
      <charset val="204"/>
    </font>
    <font>
      <i/>
      <sz val="9"/>
      <color rgb="FF7030A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0">
    <xf numFmtId="0" fontId="0" fillId="0" borderId="0" xfId="0"/>
    <xf numFmtId="0" fontId="9" fillId="3" borderId="8" xfId="0" quotePrefix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8" fillId="7" borderId="1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9" fillId="3" borderId="7" xfId="0" quotePrefix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33" fillId="0" borderId="4" xfId="0" quotePrefix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164" fontId="5" fillId="2" borderId="34" xfId="0" applyNumberFormat="1" applyFont="1" applyFill="1" applyBorder="1" applyAlignment="1">
      <alignment horizontal="center"/>
    </xf>
    <xf numFmtId="0" fontId="32" fillId="9" borderId="30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/>
    </xf>
    <xf numFmtId="0" fontId="35" fillId="0" borderId="8" xfId="0" applyFont="1" applyBorder="1" applyAlignment="1">
      <alignment vertical="center" wrapText="1"/>
    </xf>
    <xf numFmtId="0" fontId="0" fillId="0" borderId="8" xfId="0" applyBorder="1"/>
    <xf numFmtId="0" fontId="7" fillId="0" borderId="0" xfId="0" applyFont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36" fillId="13" borderId="8" xfId="0" applyFont="1" applyFill="1" applyBorder="1" applyAlignment="1">
      <alignment horizontal="center" vertical="center" wrapText="1"/>
    </xf>
    <xf numFmtId="0" fontId="36" fillId="13" borderId="8" xfId="0" applyFont="1" applyFill="1" applyBorder="1" applyAlignment="1">
      <alignment horizontal="justify" vertical="center" wrapText="1"/>
    </xf>
    <xf numFmtId="0" fontId="37" fillId="13" borderId="7" xfId="0" applyFont="1" applyFill="1" applyBorder="1" applyAlignment="1">
      <alignment horizontal="center" vertical="center" wrapText="1"/>
    </xf>
    <xf numFmtId="0" fontId="38" fillId="13" borderId="2" xfId="0" applyFont="1" applyFill="1" applyBorder="1" applyAlignment="1">
      <alignment horizontal="center" vertical="center"/>
    </xf>
    <xf numFmtId="0" fontId="38" fillId="13" borderId="33" xfId="0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center" vertical="center"/>
    </xf>
    <xf numFmtId="0" fontId="38" fillId="1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7" borderId="5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8" xfId="0" applyFont="1" applyBorder="1"/>
    <xf numFmtId="0" fontId="0" fillId="8" borderId="8" xfId="0" applyFill="1" applyBorder="1"/>
    <xf numFmtId="0" fontId="14" fillId="0" borderId="1" xfId="0" applyFont="1" applyBorder="1" applyAlignment="1">
      <alignment horizontal="center" vertical="center" wrapText="1"/>
    </xf>
    <xf numFmtId="0" fontId="18" fillId="8" borderId="52" xfId="0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20" fillId="11" borderId="8" xfId="0" applyFont="1" applyFill="1" applyBorder="1"/>
    <xf numFmtId="0" fontId="20" fillId="8" borderId="8" xfId="0" applyFont="1" applyFill="1" applyBorder="1"/>
    <xf numFmtId="0" fontId="20" fillId="7" borderId="8" xfId="0" applyFont="1" applyFill="1" applyBorder="1"/>
    <xf numFmtId="0" fontId="20" fillId="7" borderId="37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3" fillId="8" borderId="18" xfId="0" quotePrefix="1" applyFont="1" applyFill="1" applyBorder="1" applyAlignment="1">
      <alignment horizontal="center" vertical="center"/>
    </xf>
    <xf numFmtId="0" fontId="39" fillId="0" borderId="9" xfId="0" applyFont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38" fillId="13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38" fillId="13" borderId="2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0" xfId="0" applyFont="1" applyBorder="1" applyAlignment="1">
      <alignment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9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9" borderId="59" xfId="0" applyFont="1" applyFill="1" applyBorder="1" applyAlignment="1">
      <alignment horizontal="center" vertical="center" wrapText="1"/>
    </xf>
    <xf numFmtId="0" fontId="0" fillId="9" borderId="59" xfId="0" applyFill="1" applyBorder="1" applyAlignment="1">
      <alignment vertical="top" wrapText="1"/>
    </xf>
    <xf numFmtId="0" fontId="35" fillId="9" borderId="56" xfId="0" applyFont="1" applyFill="1" applyBorder="1" applyAlignment="1">
      <alignment horizontal="center" vertical="center" wrapText="1"/>
    </xf>
    <xf numFmtId="0" fontId="14" fillId="9" borderId="56" xfId="0" applyFont="1" applyFill="1" applyBorder="1" applyAlignment="1">
      <alignment horizontal="center" vertical="center" wrapText="1"/>
    </xf>
    <xf numFmtId="0" fontId="35" fillId="9" borderId="49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0" fillId="0" borderId="9" xfId="0" applyBorder="1"/>
    <xf numFmtId="0" fontId="48" fillId="12" borderId="55" xfId="0" applyFont="1" applyFill="1" applyBorder="1" applyAlignment="1">
      <alignment horizontal="center" vertical="center" wrapText="1"/>
    </xf>
    <xf numFmtId="0" fontId="48" fillId="12" borderId="36" xfId="0" applyFont="1" applyFill="1" applyBorder="1" applyAlignment="1">
      <alignment vertical="center" wrapText="1"/>
    </xf>
    <xf numFmtId="0" fontId="49" fillId="12" borderId="36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49" fillId="12" borderId="55" xfId="0" applyFont="1" applyFill="1" applyBorder="1" applyAlignment="1">
      <alignment horizontal="center" vertical="center" wrapText="1"/>
    </xf>
    <xf numFmtId="0" fontId="48" fillId="12" borderId="57" xfId="0" applyFont="1" applyFill="1" applyBorder="1" applyAlignment="1">
      <alignment horizontal="center" vertical="center" wrapText="1"/>
    </xf>
    <xf numFmtId="0" fontId="48" fillId="12" borderId="60" xfId="0" applyFont="1" applyFill="1" applyBorder="1" applyAlignment="1">
      <alignment vertical="center" wrapText="1"/>
    </xf>
    <xf numFmtId="0" fontId="49" fillId="12" borderId="60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48" fillId="7" borderId="49" xfId="0" applyFont="1" applyFill="1" applyBorder="1" applyAlignment="1">
      <alignment horizontal="center" vertical="center" wrapText="1"/>
    </xf>
    <xf numFmtId="0" fontId="48" fillId="7" borderId="59" xfId="0" applyFont="1" applyFill="1" applyBorder="1" applyAlignment="1">
      <alignment vertical="center" wrapText="1"/>
    </xf>
    <xf numFmtId="0" fontId="49" fillId="7" borderId="59" xfId="0" applyFont="1" applyFill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2" fillId="0" borderId="8" xfId="0" applyFont="1" applyBorder="1"/>
    <xf numFmtId="0" fontId="53" fillId="0" borderId="8" xfId="0" applyFont="1" applyBorder="1" applyAlignment="1">
      <alignment vertical="center" wrapText="1"/>
    </xf>
    <xf numFmtId="0" fontId="56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3" fillId="0" borderId="8" xfId="0" quotePrefix="1" applyFont="1" applyBorder="1" applyAlignment="1">
      <alignment horizontal="center" vertical="center"/>
    </xf>
    <xf numFmtId="0" fontId="55" fillId="14" borderId="58" xfId="0" applyFont="1" applyFill="1" applyBorder="1" applyAlignment="1">
      <alignment horizontal="center" vertical="center" textRotation="90" wrapText="1"/>
    </xf>
    <xf numFmtId="0" fontId="55" fillId="14" borderId="56" xfId="0" applyFont="1" applyFill="1" applyBorder="1" applyAlignment="1">
      <alignment horizontal="center" vertical="center" textRotation="90" wrapText="1"/>
    </xf>
    <xf numFmtId="0" fontId="59" fillId="8" borderId="55" xfId="0" applyFont="1" applyFill="1" applyBorder="1" applyAlignment="1">
      <alignment horizontal="center" vertical="center"/>
    </xf>
    <xf numFmtId="0" fontId="59" fillId="8" borderId="36" xfId="0" applyFont="1" applyFill="1" applyBorder="1" applyAlignment="1">
      <alignment horizontal="center" vertical="center"/>
    </xf>
    <xf numFmtId="0" fontId="58" fillId="15" borderId="55" xfId="0" applyFont="1" applyFill="1" applyBorder="1" applyAlignment="1">
      <alignment horizontal="justify" vertical="center" wrapText="1"/>
    </xf>
    <xf numFmtId="0" fontId="58" fillId="15" borderId="36" xfId="0" applyFont="1" applyFill="1" applyBorder="1" applyAlignment="1">
      <alignment horizontal="justify" vertical="center" wrapText="1"/>
    </xf>
    <xf numFmtId="0" fontId="58" fillId="15" borderId="36" xfId="0" applyFont="1" applyFill="1" applyBorder="1" applyAlignment="1">
      <alignment horizontal="center" vertical="center" wrapText="1"/>
    </xf>
    <xf numFmtId="0" fontId="55" fillId="15" borderId="36" xfId="0" applyFont="1" applyFill="1" applyBorder="1" applyAlignment="1">
      <alignment horizontal="center" vertical="center" wrapText="1"/>
    </xf>
    <xf numFmtId="0" fontId="55" fillId="0" borderId="57" xfId="0" applyFont="1" applyBorder="1" applyAlignment="1">
      <alignment horizontal="justify" vertical="center" wrapText="1"/>
    </xf>
    <xf numFmtId="0" fontId="55" fillId="0" borderId="60" xfId="0" applyFont="1" applyBorder="1" applyAlignment="1">
      <alignment horizontal="justify" vertical="center" wrapText="1"/>
    </xf>
    <xf numFmtId="0" fontId="55" fillId="0" borderId="60" xfId="0" applyFont="1" applyBorder="1" applyAlignment="1">
      <alignment horizontal="center" vertical="center" wrapText="1"/>
    </xf>
    <xf numFmtId="0" fontId="55" fillId="0" borderId="55" xfId="0" applyFont="1" applyBorder="1" applyAlignment="1">
      <alignment horizontal="justify" vertical="center" wrapText="1"/>
    </xf>
    <xf numFmtId="0" fontId="55" fillId="0" borderId="36" xfId="0" applyFont="1" applyBorder="1" applyAlignment="1">
      <alignment horizontal="justify" vertical="center" wrapText="1"/>
    </xf>
    <xf numFmtId="0" fontId="55" fillId="0" borderId="36" xfId="0" applyFont="1" applyBorder="1" applyAlignment="1">
      <alignment horizontal="center" vertical="center" wrapText="1"/>
    </xf>
    <xf numFmtId="0" fontId="58" fillId="15" borderId="57" xfId="0" applyFont="1" applyFill="1" applyBorder="1" applyAlignment="1">
      <alignment horizontal="justify" vertical="center" wrapText="1"/>
    </xf>
    <xf numFmtId="0" fontId="58" fillId="15" borderId="60" xfId="0" applyFont="1" applyFill="1" applyBorder="1" applyAlignment="1">
      <alignment horizontal="justify" vertical="center" wrapText="1"/>
    </xf>
    <xf numFmtId="0" fontId="58" fillId="15" borderId="60" xfId="0" applyFont="1" applyFill="1" applyBorder="1" applyAlignment="1">
      <alignment horizontal="center" vertical="center" wrapText="1"/>
    </xf>
    <xf numFmtId="0" fontId="58" fillId="0" borderId="57" xfId="0" applyFont="1" applyBorder="1" applyAlignment="1">
      <alignment horizontal="justify" vertical="center" wrapText="1"/>
    </xf>
    <xf numFmtId="0" fontId="58" fillId="0" borderId="60" xfId="0" applyFont="1" applyBorder="1" applyAlignment="1">
      <alignment horizontal="justify" vertical="center" wrapText="1"/>
    </xf>
    <xf numFmtId="0" fontId="58" fillId="0" borderId="60" xfId="0" applyFont="1" applyBorder="1" applyAlignment="1">
      <alignment horizontal="center" vertical="center" wrapText="1"/>
    </xf>
    <xf numFmtId="0" fontId="54" fillId="0" borderId="60" xfId="0" applyFont="1" applyBorder="1" applyAlignment="1">
      <alignment vertical="center"/>
    </xf>
    <xf numFmtId="0" fontId="58" fillId="0" borderId="36" xfId="0" applyFont="1" applyBorder="1" applyAlignment="1">
      <alignment horizontal="center" vertical="center" wrapText="1"/>
    </xf>
    <xf numFmtId="0" fontId="18" fillId="15" borderId="55" xfId="0" applyFont="1" applyFill="1" applyBorder="1" applyAlignment="1">
      <alignment horizontal="justify" vertical="center" wrapText="1"/>
    </xf>
    <xf numFmtId="0" fontId="58" fillId="15" borderId="36" xfId="0" applyFont="1" applyFill="1" applyBorder="1" applyAlignment="1">
      <alignment vertical="center" wrapText="1"/>
    </xf>
    <xf numFmtId="0" fontId="14" fillId="0" borderId="57" xfId="0" applyFont="1" applyBorder="1" applyAlignment="1">
      <alignment horizontal="justify" vertical="center" wrapText="1"/>
    </xf>
    <xf numFmtId="0" fontId="14" fillId="0" borderId="60" xfId="0" applyFont="1" applyBorder="1" applyAlignment="1">
      <alignment horizontal="center" vertical="center" wrapText="1"/>
    </xf>
    <xf numFmtId="0" fontId="2" fillId="0" borderId="60" xfId="0" applyFont="1" applyBorder="1" applyAlignment="1">
      <alignment vertical="center" wrapText="1"/>
    </xf>
    <xf numFmtId="0" fontId="18" fillId="0" borderId="57" xfId="0" applyFont="1" applyBorder="1" applyAlignment="1">
      <alignment horizontal="justify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justify" vertical="center" wrapText="1"/>
    </xf>
    <xf numFmtId="0" fontId="18" fillId="0" borderId="59" xfId="0" applyFont="1" applyBorder="1" applyAlignment="1">
      <alignment horizontal="justify" vertical="center" wrapText="1"/>
    </xf>
    <xf numFmtId="0" fontId="18" fillId="0" borderId="5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0" fillId="7" borderId="8" xfId="0" applyFill="1" applyBorder="1"/>
    <xf numFmtId="0" fontId="58" fillId="0" borderId="55" xfId="0" applyFont="1" applyBorder="1" applyAlignment="1">
      <alignment horizontal="justify" vertical="center" wrapText="1"/>
    </xf>
    <xf numFmtId="0" fontId="61" fillId="8" borderId="36" xfId="0" applyFont="1" applyFill="1" applyBorder="1" applyAlignment="1">
      <alignment horizontal="center" vertical="center" wrapText="1"/>
    </xf>
    <xf numFmtId="0" fontId="62" fillId="8" borderId="36" xfId="0" applyFont="1" applyFill="1" applyBorder="1" applyAlignment="1">
      <alignment horizontal="center" vertical="center" wrapText="1"/>
    </xf>
    <xf numFmtId="0" fontId="63" fillId="8" borderId="8" xfId="0" applyFont="1" applyFill="1" applyBorder="1" applyAlignment="1">
      <alignment vertical="center"/>
    </xf>
    <xf numFmtId="0" fontId="55" fillId="0" borderId="60" xfId="0" applyFont="1" applyBorder="1" applyAlignment="1">
      <alignment horizontal="left" vertical="center" wrapText="1"/>
    </xf>
    <xf numFmtId="0" fontId="55" fillId="0" borderId="36" xfId="0" applyFont="1" applyBorder="1" applyAlignment="1">
      <alignment horizontal="left" vertical="center" wrapText="1"/>
    </xf>
    <xf numFmtId="0" fontId="64" fillId="0" borderId="0" xfId="0" applyFont="1"/>
    <xf numFmtId="0" fontId="14" fillId="0" borderId="6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58" fillId="10" borderId="57" xfId="0" applyFont="1" applyFill="1" applyBorder="1" applyAlignment="1">
      <alignment horizontal="justify" vertical="center" wrapText="1"/>
    </xf>
    <xf numFmtId="0" fontId="58" fillId="10" borderId="60" xfId="0" applyFont="1" applyFill="1" applyBorder="1" applyAlignment="1">
      <alignment horizontal="justify" vertical="center" wrapText="1"/>
    </xf>
    <xf numFmtId="0" fontId="58" fillId="10" borderId="60" xfId="0" applyFont="1" applyFill="1" applyBorder="1" applyAlignment="1">
      <alignment horizontal="center" vertical="center" wrapText="1"/>
    </xf>
    <xf numFmtId="0" fontId="55" fillId="10" borderId="6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1" xfId="0" applyBorder="1"/>
    <xf numFmtId="0" fontId="0" fillId="8" borderId="1" xfId="0" applyFill="1" applyBorder="1"/>
    <xf numFmtId="0" fontId="23" fillId="8" borderId="5" xfId="0" quotePrefix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8" fillId="10" borderId="68" xfId="0" applyFont="1" applyFill="1" applyBorder="1" applyAlignment="1">
      <alignment horizontal="center" vertical="center" wrapText="1"/>
    </xf>
    <xf numFmtId="0" fontId="40" fillId="10" borderId="69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0" fillId="12" borderId="71" xfId="0" applyFont="1" applyFill="1" applyBorder="1"/>
    <xf numFmtId="0" fontId="20" fillId="8" borderId="72" xfId="0" applyFont="1" applyFill="1" applyBorder="1"/>
    <xf numFmtId="0" fontId="25" fillId="0" borderId="8" xfId="0" applyFont="1" applyBorder="1"/>
    <xf numFmtId="0" fontId="35" fillId="0" borderId="44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7" borderId="1" xfId="0" quotePrefix="1" applyFont="1" applyFill="1" applyBorder="1" applyAlignment="1">
      <alignment horizontal="center" vertical="center"/>
    </xf>
    <xf numFmtId="0" fontId="54" fillId="0" borderId="8" xfId="0" applyFont="1" applyBorder="1" applyAlignment="1">
      <alignment horizontal="justify" vertical="center"/>
    </xf>
    <xf numFmtId="0" fontId="56" fillId="0" borderId="8" xfId="0" quotePrefix="1" applyFont="1" applyBorder="1" applyAlignment="1">
      <alignment horizontal="center" vertical="center"/>
    </xf>
    <xf numFmtId="0" fontId="56" fillId="0" borderId="8" xfId="0" applyFont="1" applyBorder="1" applyAlignment="1">
      <alignment vertical="center" wrapText="1"/>
    </xf>
    <xf numFmtId="0" fontId="56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56" fillId="0" borderId="11" xfId="0" applyFont="1" applyBorder="1" applyAlignment="1">
      <alignment vertical="center" wrapText="1"/>
    </xf>
    <xf numFmtId="0" fontId="9" fillId="7" borderId="5" xfId="0" quotePrefix="1" applyFont="1" applyFill="1" applyBorder="1" applyAlignment="1">
      <alignment horizontal="center" vertical="center"/>
    </xf>
    <xf numFmtId="0" fontId="9" fillId="7" borderId="74" xfId="0" quotePrefix="1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52" fillId="0" borderId="28" xfId="0" applyFont="1" applyBorder="1" applyAlignment="1">
      <alignment horizontal="center" vertical="center"/>
    </xf>
    <xf numFmtId="0" fontId="56" fillId="0" borderId="8" xfId="0" applyFont="1" applyBorder="1" applyAlignment="1">
      <alignment wrapText="1"/>
    </xf>
    <xf numFmtId="0" fontId="66" fillId="0" borderId="8" xfId="0" applyFont="1" applyBorder="1"/>
    <xf numFmtId="0" fontId="21" fillId="0" borderId="0" xfId="0" applyFont="1"/>
    <xf numFmtId="0" fontId="67" fillId="3" borderId="2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27" xfId="0" applyFont="1" applyBorder="1" applyAlignment="1">
      <alignment horizontal="center" vertical="center"/>
    </xf>
    <xf numFmtId="0" fontId="49" fillId="0" borderId="0" xfId="0" applyFont="1"/>
    <xf numFmtId="0" fontId="0" fillId="0" borderId="55" xfId="0" applyBorder="1"/>
    <xf numFmtId="0" fontId="69" fillId="0" borderId="32" xfId="0" applyFont="1" applyBorder="1" applyAlignment="1">
      <alignment horizontal="center" vertical="center"/>
    </xf>
    <xf numFmtId="0" fontId="69" fillId="0" borderId="75" xfId="0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0" fontId="69" fillId="0" borderId="74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41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center"/>
    </xf>
    <xf numFmtId="0" fontId="69" fillId="0" borderId="38" xfId="0" applyFont="1" applyBorder="1" applyAlignment="1">
      <alignment horizontal="center" vertical="center"/>
    </xf>
    <xf numFmtId="0" fontId="69" fillId="0" borderId="73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0" fillId="0" borderId="42" xfId="0" applyBorder="1"/>
    <xf numFmtId="0" fontId="45" fillId="0" borderId="45" xfId="0" applyFont="1" applyBorder="1" applyAlignment="1">
      <alignment vertical="center"/>
    </xf>
    <xf numFmtId="0" fontId="45" fillId="0" borderId="44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69" fillId="0" borderId="20" xfId="0" applyFont="1" applyBorder="1" applyAlignment="1">
      <alignment horizontal="center" vertical="center"/>
    </xf>
    <xf numFmtId="0" fontId="69" fillId="0" borderId="40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7" xfId="0" applyBorder="1"/>
    <xf numFmtId="0" fontId="0" fillId="0" borderId="18" xfId="0" applyBorder="1"/>
    <xf numFmtId="0" fontId="0" fillId="0" borderId="37" xfId="0" applyBorder="1"/>
    <xf numFmtId="0" fontId="0" fillId="0" borderId="75" xfId="0" applyBorder="1"/>
    <xf numFmtId="0" fontId="0" fillId="0" borderId="39" xfId="0" applyBorder="1"/>
    <xf numFmtId="0" fontId="0" fillId="0" borderId="76" xfId="0" applyBorder="1"/>
    <xf numFmtId="0" fontId="69" fillId="0" borderId="45" xfId="0" applyFont="1" applyBorder="1" applyAlignment="1">
      <alignment horizontal="center" vertical="center"/>
    </xf>
    <xf numFmtId="0" fontId="69" fillId="0" borderId="46" xfId="0" applyFont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0" fillId="0" borderId="38" xfId="0" applyBorder="1"/>
    <xf numFmtId="0" fontId="0" fillId="0" borderId="77" xfId="0" applyBorder="1"/>
    <xf numFmtId="0" fontId="69" fillId="0" borderId="37" xfId="0" applyFont="1" applyBorder="1" applyAlignment="1">
      <alignment horizontal="center" vertical="center"/>
    </xf>
    <xf numFmtId="0" fontId="69" fillId="0" borderId="31" xfId="0" applyFont="1" applyBorder="1" applyAlignment="1">
      <alignment horizontal="center" vertical="center"/>
    </xf>
    <xf numFmtId="0" fontId="0" fillId="0" borderId="78" xfId="0" applyBorder="1"/>
    <xf numFmtId="0" fontId="69" fillId="0" borderId="17" xfId="0" applyFont="1" applyBorder="1" applyAlignment="1">
      <alignment horizontal="center" vertical="center"/>
    </xf>
    <xf numFmtId="0" fontId="69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10" borderId="15" xfId="0" applyFill="1" applyBorder="1"/>
    <xf numFmtId="0" fontId="60" fillId="10" borderId="23" xfId="0" applyFont="1" applyFill="1" applyBorder="1" applyAlignment="1">
      <alignment horizontal="left" vertical="top"/>
    </xf>
    <xf numFmtId="0" fontId="60" fillId="10" borderId="5" xfId="0" applyFont="1" applyFill="1" applyBorder="1" applyAlignment="1">
      <alignment horizontal="left" vertical="top"/>
    </xf>
    <xf numFmtId="0" fontId="60" fillId="10" borderId="24" xfId="0" applyFont="1" applyFill="1" applyBorder="1" applyAlignment="1">
      <alignment horizontal="left" vertical="top"/>
    </xf>
    <xf numFmtId="0" fontId="60" fillId="10" borderId="16" xfId="0" applyFont="1" applyFill="1" applyBorder="1" applyAlignment="1">
      <alignment horizontal="left" vertical="top"/>
    </xf>
    <xf numFmtId="0" fontId="60" fillId="10" borderId="15" xfId="0" applyFont="1" applyFill="1" applyBorder="1" applyAlignment="1">
      <alignment horizontal="left" vertical="top"/>
    </xf>
    <xf numFmtId="0" fontId="0" fillId="0" borderId="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33" xfId="0" applyBorder="1"/>
    <xf numFmtId="0" fontId="0" fillId="0" borderId="47" xfId="0" applyBorder="1"/>
    <xf numFmtId="0" fontId="0" fillId="10" borderId="42" xfId="0" applyFill="1" applyBorder="1"/>
    <xf numFmtId="0" fontId="0" fillId="10" borderId="55" xfId="0" applyFill="1" applyBorder="1"/>
    <xf numFmtId="0" fontId="0" fillId="0" borderId="44" xfId="0" applyBorder="1"/>
    <xf numFmtId="0" fontId="0" fillId="0" borderId="79" xfId="0" applyBorder="1"/>
    <xf numFmtId="0" fontId="0" fillId="10" borderId="80" xfId="0" applyFill="1" applyBorder="1"/>
    <xf numFmtId="0" fontId="0" fillId="0" borderId="0" xfId="0" applyAlignment="1">
      <alignment horizontal="left" vertical="top"/>
    </xf>
    <xf numFmtId="0" fontId="69" fillId="0" borderId="2" xfId="0" applyFont="1" applyBorder="1" applyAlignment="1">
      <alignment wrapText="1"/>
    </xf>
    <xf numFmtId="0" fontId="69" fillId="0" borderId="10" xfId="0" applyFont="1" applyBorder="1" applyAlignment="1">
      <alignment wrapText="1"/>
    </xf>
    <xf numFmtId="0" fontId="69" fillId="10" borderId="42" xfId="0" applyFont="1" applyFill="1" applyBorder="1"/>
    <xf numFmtId="0" fontId="72" fillId="0" borderId="18" xfId="0" applyFont="1" applyBorder="1"/>
    <xf numFmtId="0" fontId="72" fillId="0" borderId="8" xfId="0" applyFont="1" applyBorder="1"/>
    <xf numFmtId="0" fontId="73" fillId="0" borderId="30" xfId="0" applyFont="1" applyBorder="1"/>
    <xf numFmtId="0" fontId="74" fillId="0" borderId="60" xfId="0" applyFont="1" applyBorder="1"/>
    <xf numFmtId="0" fontId="74" fillId="0" borderId="0" xfId="0" applyFont="1"/>
    <xf numFmtId="0" fontId="70" fillId="0" borderId="42" xfId="0" applyFont="1" applyBorder="1" applyAlignment="1">
      <alignment horizontal="left" vertical="top"/>
    </xf>
    <xf numFmtId="0" fontId="75" fillId="0" borderId="36" xfId="0" applyFont="1" applyBorder="1" applyAlignment="1">
      <alignment horizontal="left" vertical="top"/>
    </xf>
    <xf numFmtId="0" fontId="76" fillId="0" borderId="18" xfId="0" applyFont="1" applyBorder="1"/>
    <xf numFmtId="0" fontId="76" fillId="0" borderId="8" xfId="0" applyFont="1" applyBorder="1"/>
    <xf numFmtId="0" fontId="76" fillId="0" borderId="30" xfId="0" applyFont="1" applyBorder="1"/>
    <xf numFmtId="0" fontId="52" fillId="0" borderId="31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165" fontId="79" fillId="13" borderId="21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5" xfId="0" applyFill="1" applyBorder="1" applyAlignment="1">
      <alignment horizontal="center" textRotation="90" wrapText="1"/>
    </xf>
    <xf numFmtId="0" fontId="0" fillId="7" borderId="9" xfId="0" applyFill="1" applyBorder="1" applyAlignment="1">
      <alignment horizontal="center" textRotation="90" wrapText="1"/>
    </xf>
    <xf numFmtId="0" fontId="0" fillId="12" borderId="9" xfId="0" applyFill="1" applyBorder="1" applyAlignment="1">
      <alignment horizontal="center" textRotation="90" wrapText="1"/>
    </xf>
    <xf numFmtId="0" fontId="0" fillId="12" borderId="8" xfId="0" applyFill="1" applyBorder="1" applyAlignment="1">
      <alignment horizontal="center" textRotation="90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7" borderId="29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left" vertical="center" wrapText="1"/>
    </xf>
    <xf numFmtId="0" fontId="18" fillId="10" borderId="69" xfId="0" applyFont="1" applyFill="1" applyBorder="1" applyAlignment="1">
      <alignment horizontal="left" vertical="center" wrapText="1"/>
    </xf>
    <xf numFmtId="0" fontId="18" fillId="10" borderId="7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32" fillId="9" borderId="28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 wrapText="1"/>
    </xf>
    <xf numFmtId="0" fontId="32" fillId="9" borderId="23" xfId="0" applyFont="1" applyFill="1" applyBorder="1" applyAlignment="1">
      <alignment horizontal="center" vertical="center" wrapText="1"/>
    </xf>
    <xf numFmtId="0" fontId="32" fillId="9" borderId="25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 wrapText="1"/>
    </xf>
    <xf numFmtId="0" fontId="32" fillId="9" borderId="24" xfId="0" applyFont="1" applyFill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0" fillId="0" borderId="43" xfId="0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74" fillId="0" borderId="63" xfId="0" applyFont="1" applyBorder="1" applyAlignment="1">
      <alignment horizontal="center"/>
    </xf>
    <xf numFmtId="0" fontId="74" fillId="0" borderId="61" xfId="0" applyFont="1" applyBorder="1" applyAlignment="1">
      <alignment horizontal="center"/>
    </xf>
    <xf numFmtId="0" fontId="69" fillId="0" borderId="64" xfId="0" applyFont="1" applyBorder="1" applyAlignment="1">
      <alignment horizontal="center" textRotation="90"/>
    </xf>
    <xf numFmtId="0" fontId="69" fillId="0" borderId="62" xfId="0" applyFont="1" applyBorder="1" applyAlignment="1">
      <alignment horizontal="center" textRotation="90"/>
    </xf>
    <xf numFmtId="0" fontId="69" fillId="0" borderId="66" xfId="0" applyFont="1" applyBorder="1" applyAlignment="1">
      <alignment horizontal="center" textRotation="90"/>
    </xf>
    <xf numFmtId="0" fontId="0" fillId="0" borderId="56" xfId="0" applyBorder="1" applyAlignment="1">
      <alignment horizontal="center" textRotation="87"/>
    </xf>
    <xf numFmtId="0" fontId="0" fillId="0" borderId="49" xfId="0" applyBorder="1" applyAlignment="1">
      <alignment horizontal="center" textRotation="87"/>
    </xf>
    <xf numFmtId="0" fontId="71" fillId="0" borderId="56" xfId="0" applyFont="1" applyBorder="1" applyAlignment="1">
      <alignment horizontal="center" textRotation="90" wrapText="1"/>
    </xf>
    <xf numFmtId="0" fontId="71" fillId="0" borderId="49" xfId="0" applyFont="1" applyBorder="1" applyAlignment="1">
      <alignment horizontal="center" textRotation="90" wrapText="1"/>
    </xf>
    <xf numFmtId="0" fontId="71" fillId="0" borderId="48" xfId="0" applyFont="1" applyBorder="1" applyAlignment="1">
      <alignment horizontal="center" textRotation="90" wrapText="1"/>
    </xf>
    <xf numFmtId="0" fontId="69" fillId="0" borderId="64" xfId="0" applyFont="1" applyBorder="1" applyAlignment="1">
      <alignment horizontal="center" wrapText="1"/>
    </xf>
    <xf numFmtId="0" fontId="69" fillId="0" borderId="65" xfId="0" applyFont="1" applyBorder="1" applyAlignment="1">
      <alignment horizontal="center" wrapText="1"/>
    </xf>
    <xf numFmtId="0" fontId="0" fillId="0" borderId="21" xfId="0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0" fillId="0" borderId="25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79" xfId="0" applyBorder="1" applyAlignment="1">
      <alignment horizontal="center" textRotation="90" wrapText="1"/>
    </xf>
    <xf numFmtId="0" fontId="0" fillId="0" borderId="62" xfId="0" applyBorder="1" applyAlignment="1">
      <alignment horizontal="center" textRotation="90" wrapText="1"/>
    </xf>
    <xf numFmtId="0" fontId="0" fillId="0" borderId="66" xfId="0" applyBorder="1" applyAlignment="1">
      <alignment horizontal="center" textRotation="90" wrapText="1"/>
    </xf>
    <xf numFmtId="0" fontId="69" fillId="0" borderId="10" xfId="0" applyFont="1" applyBorder="1" applyAlignment="1">
      <alignment horizontal="center" textRotation="90" wrapText="1"/>
    </xf>
    <xf numFmtId="0" fontId="69" fillId="0" borderId="15" xfId="0" applyFont="1" applyBorder="1" applyAlignment="1">
      <alignment horizontal="center" textRotation="90" wrapText="1"/>
    </xf>
    <xf numFmtId="0" fontId="69" fillId="0" borderId="11" xfId="0" applyFont="1" applyBorder="1" applyAlignment="1">
      <alignment horizontal="center" textRotation="90" wrapText="1"/>
    </xf>
    <xf numFmtId="0" fontId="69" fillId="0" borderId="2" xfId="0" applyFont="1" applyBorder="1" applyAlignment="1">
      <alignment horizontal="center" textRotation="90" wrapText="1"/>
    </xf>
    <xf numFmtId="0" fontId="46" fillId="0" borderId="64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48" fillId="0" borderId="62" xfId="0" applyFont="1" applyBorder="1" applyAlignment="1">
      <alignment vertical="center" wrapText="1"/>
    </xf>
    <xf numFmtId="0" fontId="48" fillId="0" borderId="59" xfId="0" applyFont="1" applyBorder="1" applyAlignment="1">
      <alignment vertical="center" wrapText="1"/>
    </xf>
    <xf numFmtId="0" fontId="48" fillId="0" borderId="63" xfId="0" applyFont="1" applyBorder="1" applyAlignment="1">
      <alignment vertical="center" wrapText="1"/>
    </xf>
    <xf numFmtId="0" fontId="48" fillId="0" borderId="60" xfId="0" applyFont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4" fillId="0" borderId="61" xfId="0" applyFont="1" applyBorder="1" applyAlignment="1">
      <alignment horizontal="center"/>
    </xf>
    <xf numFmtId="0" fontId="14" fillId="9" borderId="56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35" fillId="9" borderId="64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59" xfId="0" applyFont="1" applyFill="1" applyBorder="1" applyAlignment="1">
      <alignment horizontal="center" vertical="center" wrapText="1"/>
    </xf>
    <xf numFmtId="0" fontId="35" fillId="9" borderId="67" xfId="0" applyFont="1" applyFill="1" applyBorder="1" applyAlignment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49" xfId="0" applyFont="1" applyFill="1" applyBorder="1" applyAlignment="1">
      <alignment horizontal="center" vertical="center" wrapText="1"/>
    </xf>
    <xf numFmtId="0" fontId="35" fillId="9" borderId="48" xfId="0" applyFont="1" applyFill="1" applyBorder="1" applyAlignment="1">
      <alignment horizontal="center" vertical="center" wrapText="1"/>
    </xf>
    <xf numFmtId="0" fontId="14" fillId="9" borderId="64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35" fillId="9" borderId="65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42" xfId="0" applyFont="1" applyFill="1" applyBorder="1" applyAlignment="1">
      <alignment horizontal="center" vertical="center" wrapText="1"/>
    </xf>
    <xf numFmtId="0" fontId="55" fillId="14" borderId="64" xfId="0" applyFont="1" applyFill="1" applyBorder="1" applyAlignment="1">
      <alignment horizontal="center" vertical="center" textRotation="90" wrapText="1"/>
    </xf>
    <xf numFmtId="0" fontId="55" fillId="14" borderId="62" xfId="0" applyFont="1" applyFill="1" applyBorder="1" applyAlignment="1">
      <alignment horizontal="center" vertical="center" textRotation="90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center" textRotation="90" wrapText="1"/>
    </xf>
    <xf numFmtId="0" fontId="15" fillId="9" borderId="5" xfId="0" applyFont="1" applyFill="1" applyBorder="1" applyAlignment="1">
      <alignment horizontal="center" vertical="center" textRotation="90" wrapText="1"/>
    </xf>
    <xf numFmtId="0" fontId="58" fillId="7" borderId="8" xfId="0" applyFont="1" applyFill="1" applyBorder="1" applyAlignment="1">
      <alignment horizontal="center" vertical="center" wrapText="1"/>
    </xf>
    <xf numFmtId="0" fontId="58" fillId="8" borderId="65" xfId="0" applyFont="1" applyFill="1" applyBorder="1" applyAlignment="1">
      <alignment horizontal="center" vertical="center" wrapText="1"/>
    </xf>
    <xf numFmtId="0" fontId="58" fillId="8" borderId="58" xfId="0" applyFont="1" applyFill="1" applyBorder="1" applyAlignment="1">
      <alignment horizontal="center" vertical="center" wrapText="1"/>
    </xf>
    <xf numFmtId="0" fontId="55" fillId="14" borderId="56" xfId="0" applyFont="1" applyFill="1" applyBorder="1" applyAlignment="1">
      <alignment horizontal="center" vertical="center" wrapText="1"/>
    </xf>
    <xf numFmtId="0" fontId="55" fillId="14" borderId="49" xfId="0" applyFont="1" applyFill="1" applyBorder="1" applyAlignment="1">
      <alignment horizontal="center" vertical="center" wrapText="1"/>
    </xf>
    <xf numFmtId="0" fontId="54" fillId="14" borderId="56" xfId="0" applyFont="1" applyFill="1" applyBorder="1" applyAlignment="1">
      <alignment horizontal="center" vertical="center"/>
    </xf>
    <xf numFmtId="0" fontId="54" fillId="14" borderId="49" xfId="0" applyFont="1" applyFill="1" applyBorder="1" applyAlignment="1">
      <alignment horizontal="center" vertical="center"/>
    </xf>
    <xf numFmtId="0" fontId="55" fillId="14" borderId="56" xfId="0" applyFont="1" applyFill="1" applyBorder="1" applyAlignment="1">
      <alignment horizontal="center" vertical="center" textRotation="90" wrapText="1"/>
    </xf>
    <xf numFmtId="0" fontId="55" fillId="14" borderId="49" xfId="0" applyFont="1" applyFill="1" applyBorder="1" applyAlignment="1">
      <alignment horizontal="center" vertical="center" textRotation="90" wrapText="1"/>
    </xf>
    <xf numFmtId="0" fontId="48" fillId="7" borderId="5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DD2-7832-4050-89D4-BE95DD6F918C}">
  <dimension ref="A1:W82"/>
  <sheetViews>
    <sheetView tabSelected="1" zoomScale="110" zoomScaleNormal="110" workbookViewId="0">
      <pane ySplit="5" topLeftCell="A45" activePane="bottomLeft" state="frozen"/>
      <selection pane="bottomLeft" activeCell="V2" sqref="V2"/>
    </sheetView>
  </sheetViews>
  <sheetFormatPr defaultRowHeight="14.5" x14ac:dyDescent="0.35"/>
  <cols>
    <col min="1" max="1" width="8.81640625" customWidth="1"/>
    <col min="2" max="2" width="27.453125" customWidth="1"/>
    <col min="3" max="3" width="14.1796875" customWidth="1"/>
    <col min="4" max="4" width="6.7265625" customWidth="1"/>
    <col min="5" max="5" width="7" customWidth="1"/>
    <col min="6" max="6" width="6" customWidth="1"/>
    <col min="7" max="7" width="5.453125" customWidth="1"/>
    <col min="8" max="8" width="4.453125" customWidth="1"/>
    <col min="9" max="9" width="4.90625" customWidth="1"/>
    <col min="10" max="10" width="4.36328125" customWidth="1"/>
    <col min="11" max="11" width="5" customWidth="1"/>
    <col min="12" max="12" width="2.81640625" customWidth="1"/>
    <col min="13" max="13" width="4.81640625" customWidth="1"/>
    <col min="14" max="14" width="4.453125" customWidth="1"/>
    <col min="15" max="15" width="4.81640625" customWidth="1"/>
    <col min="16" max="16" width="5" customWidth="1"/>
    <col min="17" max="17" width="4.81640625" customWidth="1"/>
    <col min="18" max="18" width="4.1796875" customWidth="1"/>
    <col min="19" max="19" width="1.81640625" customWidth="1"/>
    <col min="20" max="21" width="4.81640625" customWidth="1"/>
    <col min="22" max="22" width="1.36328125" customWidth="1"/>
  </cols>
  <sheetData>
    <row r="1" spans="1:21" ht="14.25" customHeight="1" thickBot="1" x14ac:dyDescent="0.4">
      <c r="A1" s="388" t="s">
        <v>0</v>
      </c>
      <c r="B1" s="391" t="s">
        <v>1</v>
      </c>
      <c r="C1" s="394" t="s">
        <v>103</v>
      </c>
      <c r="D1" s="396" t="s">
        <v>2</v>
      </c>
      <c r="E1" s="397"/>
      <c r="F1" s="397"/>
      <c r="G1" s="397"/>
      <c r="H1" s="397"/>
      <c r="I1" s="397"/>
      <c r="J1" s="397"/>
      <c r="K1" s="397"/>
      <c r="L1" s="398"/>
      <c r="M1" s="379" t="s">
        <v>3</v>
      </c>
      <c r="N1" s="380"/>
      <c r="O1" s="380"/>
      <c r="P1" s="380"/>
      <c r="Q1" s="380"/>
      <c r="R1" s="381"/>
      <c r="S1" s="61"/>
      <c r="T1" s="373" t="s">
        <v>232</v>
      </c>
      <c r="U1" s="374"/>
    </row>
    <row r="2" spans="1:21" ht="15" thickBot="1" x14ac:dyDescent="0.4">
      <c r="A2" s="389"/>
      <c r="B2" s="392"/>
      <c r="C2" s="395"/>
      <c r="D2" s="399" t="s">
        <v>4</v>
      </c>
      <c r="E2" s="413" t="s">
        <v>5</v>
      </c>
      <c r="F2" s="413"/>
      <c r="G2" s="413"/>
      <c r="H2" s="413"/>
      <c r="I2" s="413"/>
      <c r="J2" s="413"/>
      <c r="K2" s="414"/>
      <c r="L2" s="415" t="s">
        <v>6</v>
      </c>
      <c r="M2" s="402" t="s">
        <v>7</v>
      </c>
      <c r="N2" s="403"/>
      <c r="O2" s="404" t="s">
        <v>8</v>
      </c>
      <c r="P2" s="404"/>
      <c r="Q2" s="449" t="s">
        <v>9</v>
      </c>
      <c r="R2" s="450"/>
      <c r="S2" s="87"/>
      <c r="T2" s="375" t="s">
        <v>110</v>
      </c>
      <c r="U2" s="377" t="s">
        <v>111</v>
      </c>
    </row>
    <row r="3" spans="1:21" ht="12" customHeight="1" x14ac:dyDescent="0.35">
      <c r="A3" s="389"/>
      <c r="B3" s="392"/>
      <c r="C3" s="395"/>
      <c r="D3" s="400"/>
      <c r="E3" s="451" t="s">
        <v>10</v>
      </c>
      <c r="F3" s="452"/>
      <c r="G3" s="452"/>
      <c r="H3" s="453"/>
      <c r="I3" s="454" t="s">
        <v>11</v>
      </c>
      <c r="J3" s="457" t="s">
        <v>101</v>
      </c>
      <c r="K3" s="457" t="s">
        <v>102</v>
      </c>
      <c r="L3" s="416"/>
      <c r="M3" s="458" t="s">
        <v>98</v>
      </c>
      <c r="N3" s="461" t="s">
        <v>97</v>
      </c>
      <c r="O3" s="382" t="s">
        <v>96</v>
      </c>
      <c r="P3" s="385" t="s">
        <v>328</v>
      </c>
      <c r="Q3" s="382" t="s">
        <v>329</v>
      </c>
      <c r="R3" s="385" t="s">
        <v>99</v>
      </c>
      <c r="S3" s="405"/>
      <c r="T3" s="375"/>
      <c r="U3" s="378"/>
    </row>
    <row r="4" spans="1:21" ht="28.5" customHeight="1" x14ac:dyDescent="0.35">
      <c r="A4" s="389"/>
      <c r="B4" s="392"/>
      <c r="C4" s="395"/>
      <c r="D4" s="400"/>
      <c r="E4" s="445" t="s">
        <v>12</v>
      </c>
      <c r="F4" s="447" t="s">
        <v>13</v>
      </c>
      <c r="G4" s="447"/>
      <c r="H4" s="448"/>
      <c r="I4" s="455"/>
      <c r="J4" s="392"/>
      <c r="K4" s="392"/>
      <c r="L4" s="416"/>
      <c r="M4" s="459"/>
      <c r="N4" s="462"/>
      <c r="O4" s="383"/>
      <c r="P4" s="386"/>
      <c r="Q4" s="383"/>
      <c r="R4" s="386"/>
      <c r="S4" s="405"/>
      <c r="T4" s="375"/>
      <c r="U4" s="378"/>
    </row>
    <row r="5" spans="1:21" ht="28.5" customHeight="1" thickBot="1" x14ac:dyDescent="0.4">
      <c r="A5" s="390"/>
      <c r="B5" s="393"/>
      <c r="C5" s="393"/>
      <c r="D5" s="401"/>
      <c r="E5" s="446"/>
      <c r="F5" s="79" t="s">
        <v>14</v>
      </c>
      <c r="G5" s="79" t="s">
        <v>15</v>
      </c>
      <c r="H5" s="80" t="s">
        <v>100</v>
      </c>
      <c r="I5" s="456"/>
      <c r="J5" s="393"/>
      <c r="K5" s="393"/>
      <c r="L5" s="417"/>
      <c r="M5" s="460"/>
      <c r="N5" s="463"/>
      <c r="O5" s="384"/>
      <c r="P5" s="387"/>
      <c r="Q5" s="384"/>
      <c r="R5" s="387"/>
      <c r="S5" s="405"/>
      <c r="T5" s="376"/>
      <c r="U5" s="378"/>
    </row>
    <row r="6" spans="1:21" x14ac:dyDescent="0.35">
      <c r="A6" s="4"/>
      <c r="B6" s="125" t="s">
        <v>225</v>
      </c>
      <c r="C6" s="5"/>
      <c r="D6" s="131">
        <f>D7+D23+D67</f>
        <v>4428</v>
      </c>
      <c r="E6" s="137"/>
      <c r="F6" s="13"/>
      <c r="G6" s="13"/>
      <c r="H6" s="69"/>
      <c r="I6" s="9"/>
      <c r="J6" s="10"/>
      <c r="K6" s="10"/>
      <c r="L6" s="18"/>
      <c r="M6" s="57"/>
      <c r="N6" s="69"/>
      <c r="O6" s="29"/>
      <c r="P6" s="25"/>
      <c r="Q6" s="38"/>
      <c r="R6" s="37"/>
      <c r="S6" s="61"/>
      <c r="T6" s="110">
        <f>T7+T24+T37+T48+T54+T60+T67</f>
        <v>3244</v>
      </c>
      <c r="U6" s="272">
        <f>U7+U24+U37+U48+U54+U60+U67</f>
        <v>920</v>
      </c>
    </row>
    <row r="7" spans="1:21" ht="21.75" customHeight="1" x14ac:dyDescent="0.35">
      <c r="A7" s="2" t="s">
        <v>16</v>
      </c>
      <c r="B7" s="443" t="s">
        <v>335</v>
      </c>
      <c r="C7" s="444"/>
      <c r="D7" s="19">
        <f>D8+D9+D10+D11+D13+D14+D17+D12+D15+D16+D18+D19+D20+D21+D22</f>
        <v>1476</v>
      </c>
      <c r="E7" s="19">
        <f t="shared" ref="E7:U7" si="0">E8+E9+E10+E11+E13+E14+E17+E12+E15+E16+E18+E19+E20+E21+E22</f>
        <v>1404</v>
      </c>
      <c r="F7" s="19">
        <f t="shared" si="0"/>
        <v>1140</v>
      </c>
      <c r="G7" s="19">
        <f t="shared" si="0"/>
        <v>264</v>
      </c>
      <c r="H7" s="19">
        <f t="shared" si="0"/>
        <v>0</v>
      </c>
      <c r="I7" s="19">
        <f t="shared" si="0"/>
        <v>0</v>
      </c>
      <c r="J7" s="19">
        <f t="shared" si="0"/>
        <v>42</v>
      </c>
      <c r="K7" s="19">
        <f t="shared" si="0"/>
        <v>30</v>
      </c>
      <c r="L7" s="19">
        <f t="shared" si="0"/>
        <v>0</v>
      </c>
      <c r="M7" s="19">
        <f t="shared" si="0"/>
        <v>576</v>
      </c>
      <c r="N7" s="19">
        <f t="shared" si="0"/>
        <v>828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1476</v>
      </c>
      <c r="U7" s="19">
        <f t="shared" si="0"/>
        <v>0</v>
      </c>
    </row>
    <row r="8" spans="1:21" x14ac:dyDescent="0.35">
      <c r="A8" s="3" t="s">
        <v>139</v>
      </c>
      <c r="B8" s="43" t="s">
        <v>51</v>
      </c>
      <c r="C8" s="177" t="s">
        <v>230</v>
      </c>
      <c r="D8" s="20">
        <f>E8+I8+J8+K8</f>
        <v>72</v>
      </c>
      <c r="E8" s="71">
        <f>F8+G8+H8</f>
        <v>60</v>
      </c>
      <c r="F8" s="27">
        <v>60</v>
      </c>
      <c r="G8" s="4"/>
      <c r="H8" s="33"/>
      <c r="I8" s="27"/>
      <c r="J8" s="4">
        <v>6</v>
      </c>
      <c r="K8" s="4">
        <v>6</v>
      </c>
      <c r="L8" s="20"/>
      <c r="M8" s="32">
        <v>30</v>
      </c>
      <c r="N8" s="33">
        <v>30</v>
      </c>
      <c r="O8" s="27"/>
      <c r="P8" s="20"/>
      <c r="Q8" s="32"/>
      <c r="R8" s="33"/>
      <c r="S8" s="63"/>
      <c r="T8" s="86">
        <v>72</v>
      </c>
      <c r="U8" s="86">
        <f t="shared" ref="U8:U43" si="1">D8-T8</f>
        <v>0</v>
      </c>
    </row>
    <row r="9" spans="1:21" x14ac:dyDescent="0.35">
      <c r="A9" s="3" t="s">
        <v>141</v>
      </c>
      <c r="B9" s="43" t="s">
        <v>59</v>
      </c>
      <c r="C9" s="177" t="s">
        <v>231</v>
      </c>
      <c r="D9" s="20">
        <f t="shared" ref="D9:D22" si="2">E9+I9+J9+K9</f>
        <v>144</v>
      </c>
      <c r="E9" s="71">
        <f t="shared" ref="E9:E22" si="3">F9+G9+H9</f>
        <v>144</v>
      </c>
      <c r="F9" s="27">
        <v>140</v>
      </c>
      <c r="G9" s="4">
        <v>4</v>
      </c>
      <c r="H9" s="33"/>
      <c r="I9" s="27"/>
      <c r="J9" s="4"/>
      <c r="K9" s="4"/>
      <c r="L9" s="20"/>
      <c r="M9" s="32">
        <v>32</v>
      </c>
      <c r="N9" s="33">
        <v>112</v>
      </c>
      <c r="O9" s="27"/>
      <c r="P9" s="20"/>
      <c r="Q9" s="32"/>
      <c r="R9" s="33"/>
      <c r="S9" s="63"/>
      <c r="T9" s="86">
        <v>144</v>
      </c>
      <c r="U9" s="86">
        <f t="shared" si="1"/>
        <v>0</v>
      </c>
    </row>
    <row r="10" spans="1:21" x14ac:dyDescent="0.35">
      <c r="A10" s="3" t="s">
        <v>143</v>
      </c>
      <c r="B10" s="43" t="s">
        <v>53</v>
      </c>
      <c r="C10" s="177" t="s">
        <v>216</v>
      </c>
      <c r="D10" s="20">
        <f t="shared" si="2"/>
        <v>108</v>
      </c>
      <c r="E10" s="71">
        <f t="shared" si="3"/>
        <v>108</v>
      </c>
      <c r="F10" s="27">
        <v>104</v>
      </c>
      <c r="G10" s="4">
        <v>4</v>
      </c>
      <c r="H10" s="33"/>
      <c r="I10" s="27"/>
      <c r="J10" s="4"/>
      <c r="K10" s="4"/>
      <c r="L10" s="20"/>
      <c r="M10" s="32">
        <v>32</v>
      </c>
      <c r="N10" s="33">
        <v>76</v>
      </c>
      <c r="O10" s="27"/>
      <c r="P10" s="20"/>
      <c r="Q10" s="32"/>
      <c r="R10" s="33"/>
      <c r="S10" s="63"/>
      <c r="T10" s="86">
        <v>108</v>
      </c>
      <c r="U10" s="86">
        <f t="shared" si="1"/>
        <v>0</v>
      </c>
    </row>
    <row r="11" spans="1:21" ht="13.5" customHeight="1" x14ac:dyDescent="0.35">
      <c r="A11" s="3" t="s">
        <v>145</v>
      </c>
      <c r="B11" s="43" t="s">
        <v>50</v>
      </c>
      <c r="C11" s="177" t="s">
        <v>217</v>
      </c>
      <c r="D11" s="20">
        <f t="shared" si="2"/>
        <v>232</v>
      </c>
      <c r="E11" s="71">
        <f t="shared" si="3"/>
        <v>202</v>
      </c>
      <c r="F11" s="27">
        <v>172</v>
      </c>
      <c r="G11" s="4">
        <v>30</v>
      </c>
      <c r="H11" s="33"/>
      <c r="I11" s="27"/>
      <c r="J11" s="4">
        <v>18</v>
      </c>
      <c r="K11" s="4">
        <v>12</v>
      </c>
      <c r="L11" s="20"/>
      <c r="M11" s="32">
        <v>112</v>
      </c>
      <c r="N11" s="33">
        <v>90</v>
      </c>
      <c r="O11" s="27"/>
      <c r="P11" s="20"/>
      <c r="Q11" s="32"/>
      <c r="R11" s="33"/>
      <c r="S11" s="63"/>
      <c r="T11" s="86">
        <v>232</v>
      </c>
      <c r="U11" s="86">
        <f t="shared" si="1"/>
        <v>0</v>
      </c>
    </row>
    <row r="12" spans="1:21" x14ac:dyDescent="0.35">
      <c r="A12" s="3" t="s">
        <v>147</v>
      </c>
      <c r="B12" s="43" t="s">
        <v>52</v>
      </c>
      <c r="C12" s="177" t="s">
        <v>216</v>
      </c>
      <c r="D12" s="20">
        <f t="shared" si="2"/>
        <v>136</v>
      </c>
      <c r="E12" s="71">
        <f t="shared" si="3"/>
        <v>136</v>
      </c>
      <c r="F12" s="27">
        <v>132</v>
      </c>
      <c r="G12" s="4">
        <v>4</v>
      </c>
      <c r="H12" s="33"/>
      <c r="I12" s="27"/>
      <c r="J12" s="4"/>
      <c r="K12" s="4"/>
      <c r="L12" s="20"/>
      <c r="M12" s="32">
        <v>64</v>
      </c>
      <c r="N12" s="33">
        <v>72</v>
      </c>
      <c r="O12" s="27"/>
      <c r="P12" s="20"/>
      <c r="Q12" s="32"/>
      <c r="R12" s="33"/>
      <c r="S12" s="63"/>
      <c r="T12" s="86">
        <v>136</v>
      </c>
      <c r="U12" s="86">
        <f t="shared" si="1"/>
        <v>0</v>
      </c>
    </row>
    <row r="13" spans="1:21" x14ac:dyDescent="0.35">
      <c r="A13" s="3" t="s">
        <v>149</v>
      </c>
      <c r="B13" s="43" t="s">
        <v>54</v>
      </c>
      <c r="C13" s="177" t="s">
        <v>216</v>
      </c>
      <c r="D13" s="20">
        <f t="shared" si="2"/>
        <v>72</v>
      </c>
      <c r="E13" s="71">
        <f t="shared" si="3"/>
        <v>72</v>
      </c>
      <c r="F13" s="27">
        <v>72</v>
      </c>
      <c r="G13" s="4"/>
      <c r="H13" s="33"/>
      <c r="I13" s="27"/>
      <c r="J13" s="4"/>
      <c r="K13" s="4"/>
      <c r="L13" s="20"/>
      <c r="M13" s="32">
        <v>32</v>
      </c>
      <c r="N13" s="33">
        <v>40</v>
      </c>
      <c r="O13" s="27"/>
      <c r="P13" s="20"/>
      <c r="Q13" s="32"/>
      <c r="R13" s="33"/>
      <c r="S13" s="63"/>
      <c r="T13" s="86">
        <v>72</v>
      </c>
      <c r="U13" s="86">
        <f t="shared" si="1"/>
        <v>0</v>
      </c>
    </row>
    <row r="14" spans="1:21" x14ac:dyDescent="0.35">
      <c r="A14" s="3" t="s">
        <v>150</v>
      </c>
      <c r="B14" s="42" t="s">
        <v>151</v>
      </c>
      <c r="C14" s="177" t="s">
        <v>216</v>
      </c>
      <c r="D14" s="20">
        <f t="shared" si="2"/>
        <v>68</v>
      </c>
      <c r="E14" s="71">
        <f t="shared" si="3"/>
        <v>68</v>
      </c>
      <c r="F14" s="27">
        <v>68</v>
      </c>
      <c r="G14" s="4"/>
      <c r="H14" s="33"/>
      <c r="I14" s="27"/>
      <c r="J14" s="4"/>
      <c r="K14" s="4"/>
      <c r="L14" s="20"/>
      <c r="M14" s="32">
        <v>32</v>
      </c>
      <c r="N14" s="33">
        <v>36</v>
      </c>
      <c r="O14" s="27"/>
      <c r="P14" s="20"/>
      <c r="Q14" s="32"/>
      <c r="R14" s="33"/>
      <c r="S14" s="63"/>
      <c r="T14" s="86">
        <v>68</v>
      </c>
      <c r="U14" s="86">
        <f t="shared" si="1"/>
        <v>0</v>
      </c>
    </row>
    <row r="15" spans="1:21" x14ac:dyDescent="0.35">
      <c r="A15" s="3" t="s">
        <v>152</v>
      </c>
      <c r="B15" s="43" t="s">
        <v>104</v>
      </c>
      <c r="C15" s="177" t="s">
        <v>218</v>
      </c>
      <c r="D15" s="20">
        <f t="shared" si="2"/>
        <v>34</v>
      </c>
      <c r="E15" s="71">
        <f t="shared" si="3"/>
        <v>34</v>
      </c>
      <c r="F15" s="27">
        <v>34</v>
      </c>
      <c r="G15" s="4"/>
      <c r="H15" s="33"/>
      <c r="I15" s="27"/>
      <c r="J15" s="4"/>
      <c r="K15" s="4"/>
      <c r="L15" s="20"/>
      <c r="M15" s="32">
        <v>34</v>
      </c>
      <c r="N15" s="33"/>
      <c r="O15" s="27"/>
      <c r="P15" s="20"/>
      <c r="Q15" s="32"/>
      <c r="R15" s="33"/>
      <c r="S15" s="63"/>
      <c r="T15" s="182">
        <v>34</v>
      </c>
      <c r="U15" s="86">
        <f t="shared" si="1"/>
        <v>0</v>
      </c>
    </row>
    <row r="16" spans="1:21" x14ac:dyDescent="0.35">
      <c r="A16" s="3" t="s">
        <v>154</v>
      </c>
      <c r="B16" s="44" t="s">
        <v>60</v>
      </c>
      <c r="C16" s="177" t="s">
        <v>219</v>
      </c>
      <c r="D16" s="20">
        <f t="shared" si="2"/>
        <v>144</v>
      </c>
      <c r="E16" s="71">
        <f t="shared" si="3"/>
        <v>144</v>
      </c>
      <c r="F16" s="27">
        <v>44</v>
      </c>
      <c r="G16" s="4">
        <v>100</v>
      </c>
      <c r="H16" s="138"/>
      <c r="I16" s="132"/>
      <c r="J16" s="7"/>
      <c r="K16" s="7"/>
      <c r="L16" s="21"/>
      <c r="M16" s="32">
        <v>48</v>
      </c>
      <c r="N16" s="33">
        <v>96</v>
      </c>
      <c r="O16" s="27"/>
      <c r="P16" s="20"/>
      <c r="Q16" s="32"/>
      <c r="R16" s="33"/>
      <c r="S16" s="63"/>
      <c r="T16" s="86">
        <v>144</v>
      </c>
      <c r="U16" s="86">
        <f t="shared" si="1"/>
        <v>0</v>
      </c>
    </row>
    <row r="17" spans="1:23" x14ac:dyDescent="0.35">
      <c r="A17" s="3" t="s">
        <v>156</v>
      </c>
      <c r="B17" s="43" t="s">
        <v>58</v>
      </c>
      <c r="C17" s="177" t="s">
        <v>217</v>
      </c>
      <c r="D17" s="20">
        <f t="shared" si="2"/>
        <v>144</v>
      </c>
      <c r="E17" s="71">
        <f t="shared" si="3"/>
        <v>114</v>
      </c>
      <c r="F17" s="27">
        <v>114</v>
      </c>
      <c r="G17" s="4"/>
      <c r="H17" s="138"/>
      <c r="I17" s="132"/>
      <c r="J17" s="7">
        <v>18</v>
      </c>
      <c r="K17" s="7">
        <v>12</v>
      </c>
      <c r="L17" s="21"/>
      <c r="M17" s="32">
        <v>32</v>
      </c>
      <c r="N17" s="33">
        <v>82</v>
      </c>
      <c r="O17" s="27"/>
      <c r="P17" s="20"/>
      <c r="Q17" s="32"/>
      <c r="R17" s="33"/>
      <c r="S17" s="63"/>
      <c r="T17" s="86">
        <v>144</v>
      </c>
      <c r="U17" s="86">
        <f t="shared" si="1"/>
        <v>0</v>
      </c>
    </row>
    <row r="18" spans="1:23" ht="15" thickBot="1" x14ac:dyDescent="0.4">
      <c r="A18" s="3" t="s">
        <v>158</v>
      </c>
      <c r="B18" s="43" t="s">
        <v>55</v>
      </c>
      <c r="C18" s="177" t="s">
        <v>216</v>
      </c>
      <c r="D18" s="20">
        <f t="shared" si="2"/>
        <v>108</v>
      </c>
      <c r="E18" s="75">
        <f t="shared" si="3"/>
        <v>108</v>
      </c>
      <c r="F18" s="27">
        <v>68</v>
      </c>
      <c r="G18" s="4">
        <v>40</v>
      </c>
      <c r="H18" s="33"/>
      <c r="I18" s="27"/>
      <c r="J18" s="4"/>
      <c r="K18" s="4"/>
      <c r="L18" s="20"/>
      <c r="M18" s="32">
        <v>32</v>
      </c>
      <c r="N18" s="33">
        <v>76</v>
      </c>
      <c r="O18" s="27"/>
      <c r="P18" s="20"/>
      <c r="Q18" s="32"/>
      <c r="R18" s="33"/>
      <c r="S18" s="63"/>
      <c r="T18" s="86">
        <v>108</v>
      </c>
      <c r="U18" s="86">
        <f t="shared" si="1"/>
        <v>0</v>
      </c>
    </row>
    <row r="19" spans="1:23" x14ac:dyDescent="0.35">
      <c r="A19" s="3" t="s">
        <v>160</v>
      </c>
      <c r="B19" s="43" t="s">
        <v>56</v>
      </c>
      <c r="C19" s="177" t="s">
        <v>220</v>
      </c>
      <c r="D19" s="20">
        <f t="shared" si="2"/>
        <v>72</v>
      </c>
      <c r="E19" s="76">
        <f t="shared" si="3"/>
        <v>72</v>
      </c>
      <c r="F19" s="27">
        <v>40</v>
      </c>
      <c r="G19" s="4">
        <v>32</v>
      </c>
      <c r="H19" s="33"/>
      <c r="I19" s="27"/>
      <c r="J19" s="4"/>
      <c r="K19" s="4"/>
      <c r="L19" s="20"/>
      <c r="M19" s="32">
        <v>32</v>
      </c>
      <c r="N19" s="33">
        <v>40</v>
      </c>
      <c r="O19" s="27"/>
      <c r="P19" s="20"/>
      <c r="Q19" s="32"/>
      <c r="R19" s="33"/>
      <c r="S19" s="63"/>
      <c r="T19" s="86">
        <v>72</v>
      </c>
      <c r="U19" s="86">
        <f t="shared" si="1"/>
        <v>0</v>
      </c>
    </row>
    <row r="20" spans="1:23" x14ac:dyDescent="0.35">
      <c r="A20" s="3" t="s">
        <v>162</v>
      </c>
      <c r="B20" s="43" t="s">
        <v>105</v>
      </c>
      <c r="C20" s="177" t="s">
        <v>18</v>
      </c>
      <c r="D20" s="20">
        <f t="shared" si="2"/>
        <v>32</v>
      </c>
      <c r="E20" s="71">
        <f t="shared" si="3"/>
        <v>32</v>
      </c>
      <c r="F20" s="27">
        <v>12</v>
      </c>
      <c r="G20" s="4">
        <v>20</v>
      </c>
      <c r="H20" s="33"/>
      <c r="I20" s="27"/>
      <c r="J20" s="4"/>
      <c r="K20" s="4"/>
      <c r="L20" s="20"/>
      <c r="M20" s="32">
        <v>32</v>
      </c>
      <c r="N20" s="33"/>
      <c r="O20" s="27"/>
      <c r="P20" s="20"/>
      <c r="Q20" s="32"/>
      <c r="R20" s="33"/>
      <c r="S20" s="63"/>
      <c r="T20" s="182">
        <v>32</v>
      </c>
      <c r="U20" s="86">
        <f t="shared" si="1"/>
        <v>0</v>
      </c>
    </row>
    <row r="21" spans="1:23" ht="20.25" customHeight="1" x14ac:dyDescent="0.35">
      <c r="A21" s="3" t="s">
        <v>164</v>
      </c>
      <c r="B21" s="43" t="s">
        <v>221</v>
      </c>
      <c r="C21" s="177" t="s">
        <v>216</v>
      </c>
      <c r="D21" s="20">
        <f t="shared" si="2"/>
        <v>78</v>
      </c>
      <c r="E21" s="71">
        <f t="shared" si="3"/>
        <v>78</v>
      </c>
      <c r="F21" s="27">
        <v>76</v>
      </c>
      <c r="G21" s="4">
        <v>2</v>
      </c>
      <c r="H21" s="33"/>
      <c r="I21" s="27"/>
      <c r="J21" s="4"/>
      <c r="K21" s="4"/>
      <c r="L21" s="20"/>
      <c r="M21" s="32">
        <v>32</v>
      </c>
      <c r="N21" s="33">
        <v>46</v>
      </c>
      <c r="O21" s="27"/>
      <c r="P21" s="20"/>
      <c r="Q21" s="32"/>
      <c r="R21" s="33"/>
      <c r="S21" s="63"/>
      <c r="T21" s="86">
        <v>78</v>
      </c>
      <c r="U21" s="86">
        <f t="shared" si="1"/>
        <v>0</v>
      </c>
    </row>
    <row r="22" spans="1:23" ht="19.5" customHeight="1" x14ac:dyDescent="0.35">
      <c r="A22" s="3" t="s">
        <v>166</v>
      </c>
      <c r="B22" s="42" t="s">
        <v>57</v>
      </c>
      <c r="C22" s="178" t="s">
        <v>223</v>
      </c>
      <c r="D22" s="20">
        <f t="shared" si="2"/>
        <v>32</v>
      </c>
      <c r="E22" s="71">
        <f t="shared" si="3"/>
        <v>32</v>
      </c>
      <c r="F22" s="30">
        <v>4</v>
      </c>
      <c r="G22" s="14">
        <v>28</v>
      </c>
      <c r="H22" s="35"/>
      <c r="I22" s="28"/>
      <c r="J22" s="8"/>
      <c r="K22" s="8"/>
      <c r="L22" s="23"/>
      <c r="M22" s="34"/>
      <c r="N22" s="65">
        <v>32</v>
      </c>
      <c r="O22" s="28"/>
      <c r="P22" s="60"/>
      <c r="Q22" s="34"/>
      <c r="R22" s="35"/>
      <c r="S22" s="64"/>
      <c r="T22" s="86">
        <v>32</v>
      </c>
      <c r="U22" s="86">
        <f t="shared" si="1"/>
        <v>0</v>
      </c>
    </row>
    <row r="23" spans="1:23" ht="14.5" customHeight="1" x14ac:dyDescent="0.35">
      <c r="A23" s="370" t="s">
        <v>334</v>
      </c>
      <c r="B23" s="371"/>
      <c r="C23" s="372"/>
      <c r="D23" s="126">
        <f>D24+D36</f>
        <v>2736</v>
      </c>
      <c r="E23" s="126">
        <f t="shared" ref="E23:R23" si="4">E24+E36+E67</f>
        <v>2113</v>
      </c>
      <c r="F23" s="126">
        <f t="shared" si="4"/>
        <v>1087</v>
      </c>
      <c r="G23" s="126">
        <f t="shared" si="4"/>
        <v>1006</v>
      </c>
      <c r="H23" s="126">
        <f t="shared" si="4"/>
        <v>12</v>
      </c>
      <c r="I23" s="126">
        <f t="shared" si="4"/>
        <v>432</v>
      </c>
      <c r="J23" s="126">
        <f t="shared" si="4"/>
        <v>77</v>
      </c>
      <c r="K23" s="126">
        <f t="shared" si="4"/>
        <v>66</v>
      </c>
      <c r="L23" s="126">
        <f t="shared" si="4"/>
        <v>0</v>
      </c>
      <c r="M23" s="126">
        <f t="shared" si="4"/>
        <v>0</v>
      </c>
      <c r="N23" s="126">
        <f t="shared" si="4"/>
        <v>0</v>
      </c>
      <c r="O23" s="126">
        <f t="shared" si="4"/>
        <v>576</v>
      </c>
      <c r="P23" s="126">
        <f t="shared" si="4"/>
        <v>757</v>
      </c>
      <c r="Q23" s="126">
        <f t="shared" si="4"/>
        <v>504</v>
      </c>
      <c r="R23" s="126">
        <f t="shared" si="4"/>
        <v>324</v>
      </c>
      <c r="S23" s="62"/>
      <c r="T23" s="120"/>
      <c r="U23" s="120"/>
    </row>
    <row r="24" spans="1:23" ht="16.5" customHeight="1" x14ac:dyDescent="0.35">
      <c r="A24" s="179" t="s">
        <v>178</v>
      </c>
      <c r="B24" s="368" t="s">
        <v>333</v>
      </c>
      <c r="C24" s="369"/>
      <c r="D24" s="19">
        <f>D25+D26+D27+D28+D29+D30+D31+D32+D33+D34+D35</f>
        <v>662</v>
      </c>
      <c r="E24" s="19">
        <f t="shared" ref="E24:R24" si="5">E25+E26+E27+E28+E29+E30+E31+E32+E33+E34+E35</f>
        <v>662</v>
      </c>
      <c r="F24" s="19">
        <f t="shared" si="5"/>
        <v>194</v>
      </c>
      <c r="G24" s="19">
        <f t="shared" si="5"/>
        <v>444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19">
        <f t="shared" si="5"/>
        <v>278</v>
      </c>
      <c r="P24" s="19">
        <f t="shared" si="5"/>
        <v>252</v>
      </c>
      <c r="Q24" s="19">
        <f t="shared" si="5"/>
        <v>88</v>
      </c>
      <c r="R24" s="19">
        <f t="shared" si="5"/>
        <v>44</v>
      </c>
      <c r="S24" s="62"/>
      <c r="T24" s="121">
        <f>T25+T26+T27+T28+T29+T30+T35</f>
        <v>360</v>
      </c>
      <c r="U24" s="120">
        <f t="shared" si="1"/>
        <v>302</v>
      </c>
    </row>
    <row r="25" spans="1:23" ht="15" customHeight="1" x14ac:dyDescent="0.35">
      <c r="A25" s="41" t="s">
        <v>180</v>
      </c>
      <c r="B25" s="15" t="s">
        <v>49</v>
      </c>
      <c r="C25" s="366" t="s">
        <v>222</v>
      </c>
      <c r="D25" s="20">
        <f>E25+I25+J25+K25</f>
        <v>46</v>
      </c>
      <c r="E25" s="71">
        <f>M25+N25+O25+P25+Q25+R25</f>
        <v>46</v>
      </c>
      <c r="F25" s="27">
        <v>30</v>
      </c>
      <c r="G25" s="7">
        <v>16</v>
      </c>
      <c r="H25" s="33"/>
      <c r="I25" s="27"/>
      <c r="J25" s="6"/>
      <c r="K25" s="6"/>
      <c r="L25" s="22"/>
      <c r="M25" s="36"/>
      <c r="N25" s="68"/>
      <c r="O25" s="27">
        <v>46</v>
      </c>
      <c r="P25" s="20"/>
      <c r="Q25" s="32"/>
      <c r="R25" s="33"/>
      <c r="S25" s="63"/>
      <c r="T25" s="86">
        <v>36</v>
      </c>
      <c r="U25" s="111">
        <f t="shared" si="1"/>
        <v>10</v>
      </c>
    </row>
    <row r="26" spans="1:23" ht="14.25" customHeight="1" x14ac:dyDescent="0.35">
      <c r="A26" s="41" t="s">
        <v>183</v>
      </c>
      <c r="B26" s="50" t="s">
        <v>213</v>
      </c>
      <c r="C26" s="70" t="s">
        <v>224</v>
      </c>
      <c r="D26" s="20">
        <f t="shared" ref="D26:D35" si="6">E26+I26+J26+K26</f>
        <v>146</v>
      </c>
      <c r="E26" s="71">
        <f t="shared" ref="E26:E35" si="7">M26+N26+O26+P26+Q26+R26</f>
        <v>146</v>
      </c>
      <c r="F26" s="27">
        <v>8</v>
      </c>
      <c r="G26" s="7">
        <v>138</v>
      </c>
      <c r="H26" s="33"/>
      <c r="I26" s="27"/>
      <c r="J26" s="6"/>
      <c r="K26" s="6"/>
      <c r="L26" s="22"/>
      <c r="M26" s="36"/>
      <c r="N26" s="68"/>
      <c r="O26" s="27">
        <v>32</v>
      </c>
      <c r="P26" s="20">
        <v>48</v>
      </c>
      <c r="Q26" s="32">
        <v>44</v>
      </c>
      <c r="R26" s="33">
        <v>22</v>
      </c>
      <c r="S26" s="63"/>
      <c r="T26" s="86">
        <v>62</v>
      </c>
      <c r="U26" s="111">
        <f t="shared" si="1"/>
        <v>84</v>
      </c>
      <c r="W26" t="s">
        <v>342</v>
      </c>
    </row>
    <row r="27" spans="1:23" ht="15" customHeight="1" x14ac:dyDescent="0.35">
      <c r="A27" s="41" t="s">
        <v>185</v>
      </c>
      <c r="B27" s="54" t="s">
        <v>95</v>
      </c>
      <c r="C27" s="70" t="s">
        <v>226</v>
      </c>
      <c r="D27" s="20">
        <f t="shared" si="6"/>
        <v>68</v>
      </c>
      <c r="E27" s="71">
        <f t="shared" si="7"/>
        <v>68</v>
      </c>
      <c r="F27" s="27">
        <v>34</v>
      </c>
      <c r="G27" s="4">
        <v>34</v>
      </c>
      <c r="H27" s="33"/>
      <c r="I27" s="27"/>
      <c r="J27" s="6"/>
      <c r="K27" s="6"/>
      <c r="L27" s="22"/>
      <c r="M27" s="36"/>
      <c r="N27" s="68"/>
      <c r="O27" s="27">
        <v>68</v>
      </c>
      <c r="P27" s="20"/>
      <c r="Q27" s="32"/>
      <c r="R27" s="33"/>
      <c r="S27" s="63"/>
      <c r="T27" s="86">
        <v>68</v>
      </c>
      <c r="U27" s="111">
        <f t="shared" si="1"/>
        <v>0</v>
      </c>
    </row>
    <row r="28" spans="1:23" ht="15" customHeight="1" x14ac:dyDescent="0.35">
      <c r="A28" s="41" t="s">
        <v>188</v>
      </c>
      <c r="B28" s="15" t="s">
        <v>17</v>
      </c>
      <c r="C28" s="70" t="s">
        <v>224</v>
      </c>
      <c r="D28" s="20">
        <f t="shared" si="6"/>
        <v>146</v>
      </c>
      <c r="E28" s="71">
        <f t="shared" si="7"/>
        <v>146</v>
      </c>
      <c r="F28" s="27">
        <v>6</v>
      </c>
      <c r="G28" s="4">
        <v>116</v>
      </c>
      <c r="H28" s="33"/>
      <c r="I28" s="27"/>
      <c r="J28" s="6"/>
      <c r="K28" s="6"/>
      <c r="L28" s="22"/>
      <c r="M28" s="36"/>
      <c r="N28" s="68"/>
      <c r="O28" s="27">
        <v>32</v>
      </c>
      <c r="P28" s="20">
        <v>48</v>
      </c>
      <c r="Q28" s="32">
        <v>44</v>
      </c>
      <c r="R28" s="33">
        <v>22</v>
      </c>
      <c r="S28" s="63"/>
      <c r="T28" s="86">
        <v>122</v>
      </c>
      <c r="U28" s="111">
        <f t="shared" si="1"/>
        <v>24</v>
      </c>
    </row>
    <row r="29" spans="1:23" ht="15" customHeight="1" x14ac:dyDescent="0.35">
      <c r="A29" s="41" t="s">
        <v>189</v>
      </c>
      <c r="B29" s="50" t="s">
        <v>65</v>
      </c>
      <c r="C29" s="180" t="s">
        <v>226</v>
      </c>
      <c r="D29" s="20">
        <f t="shared" si="6"/>
        <v>36</v>
      </c>
      <c r="E29" s="71">
        <f t="shared" si="7"/>
        <v>36</v>
      </c>
      <c r="F29" s="27">
        <v>16</v>
      </c>
      <c r="G29" s="4">
        <v>20</v>
      </c>
      <c r="H29" s="33"/>
      <c r="I29" s="27"/>
      <c r="J29" s="6"/>
      <c r="K29" s="6"/>
      <c r="L29" s="22"/>
      <c r="M29" s="36"/>
      <c r="N29" s="68"/>
      <c r="O29" s="27">
        <v>36</v>
      </c>
      <c r="P29" s="20"/>
      <c r="Q29" s="32"/>
      <c r="R29" s="33"/>
      <c r="S29" s="63"/>
      <c r="T29" s="86">
        <v>36</v>
      </c>
      <c r="U29" s="111">
        <f t="shared" si="1"/>
        <v>0</v>
      </c>
    </row>
    <row r="30" spans="1:23" ht="15" customHeight="1" x14ac:dyDescent="0.35">
      <c r="A30" s="41" t="s">
        <v>191</v>
      </c>
      <c r="B30" s="50" t="s">
        <v>66</v>
      </c>
      <c r="C30" s="364" t="s">
        <v>227</v>
      </c>
      <c r="D30" s="20">
        <f t="shared" si="6"/>
        <v>36</v>
      </c>
      <c r="E30" s="71">
        <f t="shared" si="7"/>
        <v>36</v>
      </c>
      <c r="F30" s="27">
        <v>12</v>
      </c>
      <c r="G30" s="4">
        <v>24</v>
      </c>
      <c r="H30" s="33"/>
      <c r="I30" s="27"/>
      <c r="J30" s="6"/>
      <c r="K30" s="6"/>
      <c r="L30" s="22"/>
      <c r="M30" s="36"/>
      <c r="N30" s="68"/>
      <c r="O30" s="27"/>
      <c r="P30" s="20">
        <v>36</v>
      </c>
      <c r="Q30" s="32"/>
      <c r="R30" s="33"/>
      <c r="S30" s="63"/>
      <c r="T30" s="86">
        <v>36</v>
      </c>
      <c r="U30" s="111">
        <f t="shared" si="1"/>
        <v>0</v>
      </c>
    </row>
    <row r="31" spans="1:23" ht="15" customHeight="1" x14ac:dyDescent="0.35">
      <c r="A31" s="41" t="s">
        <v>181</v>
      </c>
      <c r="B31" s="15" t="s">
        <v>192</v>
      </c>
      <c r="C31" s="364" t="s">
        <v>222</v>
      </c>
      <c r="D31" s="20">
        <f t="shared" si="6"/>
        <v>46</v>
      </c>
      <c r="E31" s="71">
        <f t="shared" si="7"/>
        <v>46</v>
      </c>
      <c r="F31" s="27">
        <v>30</v>
      </c>
      <c r="G31" s="4">
        <v>16</v>
      </c>
      <c r="H31" s="33"/>
      <c r="I31" s="27"/>
      <c r="J31" s="6"/>
      <c r="K31" s="6"/>
      <c r="L31" s="22"/>
      <c r="M31" s="36"/>
      <c r="N31" s="68"/>
      <c r="O31" s="27"/>
      <c r="P31" s="20">
        <v>46</v>
      </c>
      <c r="Q31" s="32"/>
      <c r="R31" s="33"/>
      <c r="S31" s="63"/>
      <c r="T31" s="86">
        <v>0</v>
      </c>
      <c r="U31" s="111">
        <f t="shared" si="1"/>
        <v>46</v>
      </c>
    </row>
    <row r="32" spans="1:23" ht="15" customHeight="1" x14ac:dyDescent="0.35">
      <c r="A32" s="41" t="s">
        <v>193</v>
      </c>
      <c r="B32" s="50" t="s">
        <v>228</v>
      </c>
      <c r="C32" s="181" t="s">
        <v>187</v>
      </c>
      <c r="D32" s="20">
        <f t="shared" si="6"/>
        <v>32</v>
      </c>
      <c r="E32" s="71">
        <f t="shared" si="7"/>
        <v>32</v>
      </c>
      <c r="F32" s="27">
        <v>10</v>
      </c>
      <c r="G32" s="4">
        <v>22</v>
      </c>
      <c r="H32" s="33"/>
      <c r="I32" s="27"/>
      <c r="J32" s="6"/>
      <c r="K32" s="6"/>
      <c r="L32" s="22"/>
      <c r="M32" s="36"/>
      <c r="N32" s="68"/>
      <c r="O32" s="27">
        <v>32</v>
      </c>
      <c r="P32" s="20"/>
      <c r="Q32" s="32"/>
      <c r="R32" s="33"/>
      <c r="S32" s="63"/>
      <c r="T32" s="86">
        <v>0</v>
      </c>
      <c r="U32" s="111">
        <f t="shared" si="1"/>
        <v>32</v>
      </c>
    </row>
    <row r="33" spans="1:23" ht="15" customHeight="1" x14ac:dyDescent="0.35">
      <c r="A33" s="41" t="s">
        <v>195</v>
      </c>
      <c r="B33" s="15" t="s">
        <v>67</v>
      </c>
      <c r="C33" s="364" t="s">
        <v>229</v>
      </c>
      <c r="D33" s="20">
        <f t="shared" si="6"/>
        <v>42</v>
      </c>
      <c r="E33" s="71">
        <f t="shared" si="7"/>
        <v>42</v>
      </c>
      <c r="F33" s="27">
        <v>26</v>
      </c>
      <c r="G33" s="4">
        <v>16</v>
      </c>
      <c r="H33" s="33"/>
      <c r="I33" s="27"/>
      <c r="J33" s="6"/>
      <c r="K33" s="6"/>
      <c r="L33" s="22"/>
      <c r="M33" s="36"/>
      <c r="N33" s="68"/>
      <c r="O33" s="27"/>
      <c r="P33" s="20">
        <v>42</v>
      </c>
      <c r="Q33" s="32"/>
      <c r="R33" s="33"/>
      <c r="S33" s="63"/>
      <c r="T33" s="86">
        <v>0</v>
      </c>
      <c r="U33" s="111">
        <f t="shared" si="1"/>
        <v>42</v>
      </c>
      <c r="W33" t="s">
        <v>343</v>
      </c>
    </row>
    <row r="34" spans="1:23" ht="15" customHeight="1" x14ac:dyDescent="0.35">
      <c r="A34" s="41" t="s">
        <v>198</v>
      </c>
      <c r="B34" s="15" t="s">
        <v>199</v>
      </c>
      <c r="C34" s="181" t="s">
        <v>226</v>
      </c>
      <c r="D34" s="20">
        <f t="shared" si="6"/>
        <v>32</v>
      </c>
      <c r="E34" s="71">
        <f t="shared" si="7"/>
        <v>32</v>
      </c>
      <c r="F34" s="27">
        <v>10</v>
      </c>
      <c r="G34" s="4">
        <v>22</v>
      </c>
      <c r="H34" s="33"/>
      <c r="I34" s="27"/>
      <c r="J34" s="6"/>
      <c r="K34" s="6"/>
      <c r="L34" s="22"/>
      <c r="M34" s="36"/>
      <c r="N34" s="68"/>
      <c r="O34" s="27">
        <v>32</v>
      </c>
      <c r="P34" s="20"/>
      <c r="Q34" s="32"/>
      <c r="R34" s="33"/>
      <c r="S34" s="63"/>
      <c r="T34" s="86">
        <v>0</v>
      </c>
      <c r="U34" s="111">
        <f t="shared" si="1"/>
        <v>32</v>
      </c>
      <c r="W34" t="s">
        <v>341</v>
      </c>
    </row>
    <row r="35" spans="1:23" ht="15" customHeight="1" thickBot="1" x14ac:dyDescent="0.4">
      <c r="A35" s="112" t="s">
        <v>200</v>
      </c>
      <c r="B35" s="185" t="s">
        <v>43</v>
      </c>
      <c r="C35" s="365" t="s">
        <v>229</v>
      </c>
      <c r="D35" s="26">
        <f t="shared" si="6"/>
        <v>32</v>
      </c>
      <c r="E35" s="75">
        <f t="shared" si="7"/>
        <v>32</v>
      </c>
      <c r="F35" s="31">
        <v>12</v>
      </c>
      <c r="G35" s="12">
        <v>20</v>
      </c>
      <c r="H35" s="40"/>
      <c r="I35" s="31"/>
      <c r="J35" s="239"/>
      <c r="K35" s="239"/>
      <c r="L35" s="240"/>
      <c r="M35" s="241"/>
      <c r="N35" s="242"/>
      <c r="O35" s="31"/>
      <c r="P35" s="26">
        <v>32</v>
      </c>
      <c r="Q35" s="39"/>
      <c r="R35" s="40"/>
      <c r="S35" s="63"/>
      <c r="T35" s="243">
        <v>0</v>
      </c>
      <c r="U35" s="244">
        <f t="shared" si="1"/>
        <v>32</v>
      </c>
      <c r="W35" t="s">
        <v>343</v>
      </c>
    </row>
    <row r="36" spans="1:23" ht="15.75" customHeight="1" thickBot="1" x14ac:dyDescent="0.4">
      <c r="A36" s="247" t="s">
        <v>29</v>
      </c>
      <c r="B36" s="430" t="s">
        <v>332</v>
      </c>
      <c r="C36" s="431"/>
      <c r="D36" s="248">
        <f>D37+D47</f>
        <v>2074</v>
      </c>
      <c r="E36" s="248">
        <f t="shared" ref="E36:R36" si="8">E37+E47</f>
        <v>1451</v>
      </c>
      <c r="F36" s="248">
        <f t="shared" si="8"/>
        <v>893</v>
      </c>
      <c r="G36" s="248">
        <f t="shared" si="8"/>
        <v>562</v>
      </c>
      <c r="H36" s="248">
        <f t="shared" si="8"/>
        <v>12</v>
      </c>
      <c r="I36" s="248">
        <f t="shared" si="8"/>
        <v>432</v>
      </c>
      <c r="J36" s="248">
        <f t="shared" si="8"/>
        <v>77</v>
      </c>
      <c r="K36" s="248">
        <f t="shared" si="8"/>
        <v>66</v>
      </c>
      <c r="L36" s="248">
        <f t="shared" si="8"/>
        <v>0</v>
      </c>
      <c r="M36" s="248">
        <f t="shared" si="8"/>
        <v>0</v>
      </c>
      <c r="N36" s="248">
        <f t="shared" si="8"/>
        <v>0</v>
      </c>
      <c r="O36" s="248">
        <f t="shared" si="8"/>
        <v>298</v>
      </c>
      <c r="P36" s="248">
        <f t="shared" si="8"/>
        <v>505</v>
      </c>
      <c r="Q36" s="248">
        <f t="shared" si="8"/>
        <v>416</v>
      </c>
      <c r="R36" s="248">
        <f t="shared" si="8"/>
        <v>280</v>
      </c>
      <c r="S36" s="249"/>
      <c r="T36" s="250"/>
      <c r="U36" s="251"/>
    </row>
    <row r="37" spans="1:23" ht="22.5" customHeight="1" x14ac:dyDescent="0.35">
      <c r="A37" s="47" t="s">
        <v>19</v>
      </c>
      <c r="B37" s="48" t="s">
        <v>44</v>
      </c>
      <c r="C37" s="245"/>
      <c r="D37" s="246">
        <f>D38+D39+D40+D41+D42+D43+D44+D45+D46</f>
        <v>670</v>
      </c>
      <c r="E37" s="246">
        <f t="shared" ref="E37:U37" si="9">E38+E39+E40+E41+E42+E43+E44+E46</f>
        <v>570</v>
      </c>
      <c r="F37" s="246">
        <f t="shared" si="9"/>
        <v>338</v>
      </c>
      <c r="G37" s="246">
        <f t="shared" si="9"/>
        <v>234</v>
      </c>
      <c r="H37" s="246">
        <f t="shared" si="9"/>
        <v>0</v>
      </c>
      <c r="I37" s="246">
        <f t="shared" si="9"/>
        <v>0</v>
      </c>
      <c r="J37" s="246">
        <f t="shared" si="9"/>
        <v>28</v>
      </c>
      <c r="K37" s="246">
        <f t="shared" si="9"/>
        <v>24</v>
      </c>
      <c r="L37" s="246">
        <f t="shared" si="9"/>
        <v>0</v>
      </c>
      <c r="M37" s="246">
        <f t="shared" si="9"/>
        <v>0</v>
      </c>
      <c r="N37" s="246">
        <f t="shared" si="9"/>
        <v>0</v>
      </c>
      <c r="O37" s="246">
        <f t="shared" si="9"/>
        <v>298</v>
      </c>
      <c r="P37" s="246">
        <f>P38+P39+P40+P41+P42+P43+P44+P45+P46</f>
        <v>250</v>
      </c>
      <c r="Q37" s="246">
        <f t="shared" si="9"/>
        <v>70</v>
      </c>
      <c r="R37" s="246">
        <f t="shared" si="9"/>
        <v>0</v>
      </c>
      <c r="S37" s="246">
        <f t="shared" si="9"/>
        <v>0</v>
      </c>
      <c r="T37" s="246">
        <f t="shared" si="9"/>
        <v>432</v>
      </c>
      <c r="U37" s="246">
        <f t="shared" si="9"/>
        <v>190</v>
      </c>
    </row>
    <row r="38" spans="1:23" ht="17.25" customHeight="1" x14ac:dyDescent="0.35">
      <c r="A38" s="41" t="s">
        <v>20</v>
      </c>
      <c r="B38" s="186" t="s">
        <v>61</v>
      </c>
      <c r="C38" s="49" t="s">
        <v>233</v>
      </c>
      <c r="D38" s="188">
        <f>E38+I38+J38+K38</f>
        <v>114</v>
      </c>
      <c r="E38" s="71">
        <f>O38+P38+Q38+R38</f>
        <v>100</v>
      </c>
      <c r="F38" s="27">
        <v>62</v>
      </c>
      <c r="G38" s="14">
        <v>38</v>
      </c>
      <c r="H38" s="33"/>
      <c r="I38" s="27"/>
      <c r="J38" s="4">
        <v>8</v>
      </c>
      <c r="K38" s="4">
        <v>6</v>
      </c>
      <c r="L38" s="20"/>
      <c r="M38" s="32"/>
      <c r="N38" s="33"/>
      <c r="O38" s="27">
        <v>100</v>
      </c>
      <c r="P38" s="20"/>
      <c r="Q38" s="32"/>
      <c r="R38" s="33"/>
      <c r="S38" s="63"/>
      <c r="T38" s="86">
        <v>96</v>
      </c>
      <c r="U38" s="111">
        <f t="shared" si="1"/>
        <v>18</v>
      </c>
      <c r="W38" t="s">
        <v>336</v>
      </c>
    </row>
    <row r="39" spans="1:23" ht="16.5" customHeight="1" x14ac:dyDescent="0.35">
      <c r="A39" s="41" t="s">
        <v>21</v>
      </c>
      <c r="B39" s="186" t="s">
        <v>62</v>
      </c>
      <c r="C39" s="49" t="s">
        <v>234</v>
      </c>
      <c r="D39" s="188">
        <f t="shared" ref="D39:D46" si="10">E39+I39+J39+K39</f>
        <v>96</v>
      </c>
      <c r="E39" s="71">
        <f t="shared" ref="E39:E46" si="11">O39+P39+Q39+R39</f>
        <v>84</v>
      </c>
      <c r="F39" s="27">
        <v>46</v>
      </c>
      <c r="G39" s="14">
        <v>38</v>
      </c>
      <c r="H39" s="33"/>
      <c r="I39" s="27"/>
      <c r="J39" s="4">
        <v>6</v>
      </c>
      <c r="K39" s="4">
        <v>6</v>
      </c>
      <c r="L39" s="20"/>
      <c r="M39" s="32"/>
      <c r="N39" s="33"/>
      <c r="O39" s="27">
        <v>52</v>
      </c>
      <c r="P39" s="20">
        <v>32</v>
      </c>
      <c r="Q39" s="32"/>
      <c r="R39" s="33"/>
      <c r="S39" s="63"/>
      <c r="T39" s="86">
        <v>84</v>
      </c>
      <c r="U39" s="111">
        <f t="shared" si="1"/>
        <v>12</v>
      </c>
      <c r="W39" t="s">
        <v>337</v>
      </c>
    </row>
    <row r="40" spans="1:23" ht="15.75" customHeight="1" x14ac:dyDescent="0.35">
      <c r="A40" s="41" t="s">
        <v>22</v>
      </c>
      <c r="B40" s="186" t="s">
        <v>63</v>
      </c>
      <c r="C40" s="49" t="s">
        <v>235</v>
      </c>
      <c r="D40" s="188">
        <f t="shared" si="10"/>
        <v>88</v>
      </c>
      <c r="E40" s="71">
        <f t="shared" si="11"/>
        <v>76</v>
      </c>
      <c r="F40" s="27">
        <v>38</v>
      </c>
      <c r="G40" s="14">
        <v>38</v>
      </c>
      <c r="H40" s="33"/>
      <c r="I40" s="27"/>
      <c r="J40" s="4">
        <v>6</v>
      </c>
      <c r="K40" s="4">
        <v>6</v>
      </c>
      <c r="L40" s="20"/>
      <c r="M40" s="32"/>
      <c r="N40" s="33"/>
      <c r="O40" s="27"/>
      <c r="P40" s="276">
        <v>76</v>
      </c>
      <c r="Q40" s="32"/>
      <c r="R40" s="33"/>
      <c r="S40" s="63"/>
      <c r="T40" s="86">
        <v>84</v>
      </c>
      <c r="U40" s="111">
        <f t="shared" si="1"/>
        <v>4</v>
      </c>
      <c r="W40" t="s">
        <v>338</v>
      </c>
    </row>
    <row r="41" spans="1:23" x14ac:dyDescent="0.35">
      <c r="A41" s="41" t="s">
        <v>23</v>
      </c>
      <c r="B41" s="186" t="s">
        <v>64</v>
      </c>
      <c r="C41" s="49" t="s">
        <v>344</v>
      </c>
      <c r="D41" s="188">
        <f t="shared" si="10"/>
        <v>108</v>
      </c>
      <c r="E41" s="71">
        <f t="shared" si="11"/>
        <v>94</v>
      </c>
      <c r="F41" s="27">
        <v>60</v>
      </c>
      <c r="G41" s="14">
        <v>34</v>
      </c>
      <c r="H41" s="33"/>
      <c r="I41" s="27"/>
      <c r="J41" s="4">
        <v>8</v>
      </c>
      <c r="K41" s="4">
        <v>6</v>
      </c>
      <c r="L41" s="20"/>
      <c r="M41" s="32"/>
      <c r="N41" s="33"/>
      <c r="O41" s="363">
        <v>52</v>
      </c>
      <c r="P41" s="276">
        <v>42</v>
      </c>
      <c r="Q41" s="32"/>
      <c r="R41" s="33"/>
      <c r="S41" s="63"/>
      <c r="T41" s="86">
        <v>96</v>
      </c>
      <c r="U41" s="111">
        <f t="shared" si="1"/>
        <v>12</v>
      </c>
      <c r="W41" t="s">
        <v>337</v>
      </c>
    </row>
    <row r="42" spans="1:23" ht="24" customHeight="1" x14ac:dyDescent="0.35">
      <c r="A42" s="41" t="s">
        <v>24</v>
      </c>
      <c r="B42" s="187" t="s">
        <v>106</v>
      </c>
      <c r="C42" s="259" t="s">
        <v>278</v>
      </c>
      <c r="D42" s="188">
        <f t="shared" si="10"/>
        <v>74</v>
      </c>
      <c r="E42" s="71">
        <f t="shared" si="11"/>
        <v>74</v>
      </c>
      <c r="F42" s="27">
        <v>42</v>
      </c>
      <c r="G42" s="14">
        <v>32</v>
      </c>
      <c r="H42" s="33"/>
      <c r="I42" s="27"/>
      <c r="J42" s="4"/>
      <c r="K42" s="4"/>
      <c r="L42" s="20"/>
      <c r="M42" s="32"/>
      <c r="N42" s="33"/>
      <c r="O42" s="27">
        <v>42</v>
      </c>
      <c r="P42" s="276">
        <v>32</v>
      </c>
      <c r="Q42" s="32"/>
      <c r="R42" s="33"/>
      <c r="S42" s="63"/>
      <c r="T42" s="86">
        <v>36</v>
      </c>
      <c r="U42" s="111">
        <f t="shared" si="1"/>
        <v>38</v>
      </c>
    </row>
    <row r="43" spans="1:23" ht="20.149999999999999" customHeight="1" x14ac:dyDescent="0.35">
      <c r="A43" s="41" t="s">
        <v>25</v>
      </c>
      <c r="B43" s="50" t="s">
        <v>45</v>
      </c>
      <c r="C43" s="261" t="s">
        <v>272</v>
      </c>
      <c r="D43" s="20">
        <f t="shared" si="10"/>
        <v>70</v>
      </c>
      <c r="E43" s="71">
        <f t="shared" si="11"/>
        <v>70</v>
      </c>
      <c r="F43" s="27">
        <v>44</v>
      </c>
      <c r="G43" s="14">
        <v>26</v>
      </c>
      <c r="H43" s="33"/>
      <c r="I43" s="27"/>
      <c r="J43" s="4"/>
      <c r="K43" s="4"/>
      <c r="L43" s="20"/>
      <c r="M43" s="32"/>
      <c r="N43" s="33"/>
      <c r="O43" s="27"/>
      <c r="P43" s="20"/>
      <c r="Q43" s="270">
        <v>70</v>
      </c>
      <c r="R43" s="33"/>
      <c r="S43" s="63"/>
      <c r="T43" s="86">
        <v>36</v>
      </c>
      <c r="U43" s="111">
        <f t="shared" si="1"/>
        <v>34</v>
      </c>
      <c r="W43" t="s">
        <v>339</v>
      </c>
    </row>
    <row r="44" spans="1:23" ht="13.5" customHeight="1" x14ac:dyDescent="0.35">
      <c r="A44" s="41" t="s">
        <v>26</v>
      </c>
      <c r="B44" s="252" t="s">
        <v>108</v>
      </c>
      <c r="C44" s="261" t="s">
        <v>226</v>
      </c>
      <c r="D44" s="20">
        <f t="shared" si="10"/>
        <v>32</v>
      </c>
      <c r="E44" s="71">
        <f t="shared" si="11"/>
        <v>32</v>
      </c>
      <c r="F44" s="27">
        <v>20</v>
      </c>
      <c r="G44" s="14">
        <v>12</v>
      </c>
      <c r="H44" s="33"/>
      <c r="I44" s="27"/>
      <c r="J44" s="4"/>
      <c r="K44" s="4"/>
      <c r="L44" s="20"/>
      <c r="M44" s="32"/>
      <c r="N44" s="33"/>
      <c r="O44" s="363">
        <v>32</v>
      </c>
      <c r="P44" s="20"/>
      <c r="Q44" s="32"/>
      <c r="R44" s="33"/>
      <c r="S44" s="63"/>
      <c r="T44" s="86">
        <v>0</v>
      </c>
      <c r="U44" s="111">
        <f t="shared" ref="U44:U70" si="12">D44-T44</f>
        <v>32</v>
      </c>
      <c r="W44" t="s">
        <v>340</v>
      </c>
    </row>
    <row r="45" spans="1:23" ht="13.5" customHeight="1" x14ac:dyDescent="0.35">
      <c r="A45" s="41" t="s">
        <v>27</v>
      </c>
      <c r="B45" s="252" t="s">
        <v>107</v>
      </c>
      <c r="C45" s="261" t="s">
        <v>278</v>
      </c>
      <c r="D45" s="20">
        <f t="shared" si="10"/>
        <v>48</v>
      </c>
      <c r="E45" s="71">
        <f t="shared" si="11"/>
        <v>48</v>
      </c>
      <c r="F45" s="27">
        <v>32</v>
      </c>
      <c r="G45" s="14">
        <v>16</v>
      </c>
      <c r="H45" s="33"/>
      <c r="I45" s="27"/>
      <c r="J45" s="362"/>
      <c r="K45" s="362"/>
      <c r="L45" s="20"/>
      <c r="M45" s="32"/>
      <c r="N45" s="33"/>
      <c r="O45" s="27"/>
      <c r="P45" s="20">
        <v>48</v>
      </c>
      <c r="Q45" s="32"/>
      <c r="R45" s="33"/>
      <c r="S45" s="63"/>
      <c r="T45" s="86">
        <v>0</v>
      </c>
      <c r="U45" s="111">
        <f t="shared" si="12"/>
        <v>48</v>
      </c>
      <c r="W45" t="s">
        <v>341</v>
      </c>
    </row>
    <row r="46" spans="1:23" ht="26.25" customHeight="1" thickBot="1" x14ac:dyDescent="0.4">
      <c r="A46" s="41" t="s">
        <v>28</v>
      </c>
      <c r="B46" s="271" t="s">
        <v>279</v>
      </c>
      <c r="C46" s="261" t="s">
        <v>278</v>
      </c>
      <c r="D46" s="20">
        <f t="shared" si="10"/>
        <v>40</v>
      </c>
      <c r="E46" s="71">
        <f t="shared" si="11"/>
        <v>40</v>
      </c>
      <c r="F46" s="27">
        <v>26</v>
      </c>
      <c r="G46" s="14">
        <v>16</v>
      </c>
      <c r="H46" s="33"/>
      <c r="I46" s="27"/>
      <c r="J46" s="4"/>
      <c r="K46" s="4"/>
      <c r="L46" s="20"/>
      <c r="M46" s="32"/>
      <c r="N46" s="33"/>
      <c r="O46" s="27">
        <v>20</v>
      </c>
      <c r="P46" s="20">
        <v>20</v>
      </c>
      <c r="Q46" s="32"/>
      <c r="R46" s="33"/>
      <c r="S46" s="63"/>
      <c r="T46" s="86">
        <v>0</v>
      </c>
      <c r="U46" s="111">
        <f t="shared" si="12"/>
        <v>40</v>
      </c>
      <c r="W46" t="s">
        <v>342</v>
      </c>
    </row>
    <row r="47" spans="1:23" ht="15" thickBot="1" x14ac:dyDescent="0.4">
      <c r="A47" s="113" t="s">
        <v>46</v>
      </c>
      <c r="B47" s="114" t="s">
        <v>47</v>
      </c>
      <c r="C47" s="124">
        <f>C48+C60+C54</f>
        <v>0</v>
      </c>
      <c r="D47" s="115">
        <f t="shared" ref="D47:R47" si="13">D48+D54+D60</f>
        <v>1404</v>
      </c>
      <c r="E47" s="139">
        <f t="shared" si="13"/>
        <v>881</v>
      </c>
      <c r="F47" s="115">
        <f t="shared" si="13"/>
        <v>555</v>
      </c>
      <c r="G47" s="115">
        <f t="shared" si="13"/>
        <v>328</v>
      </c>
      <c r="H47" s="116">
        <f t="shared" si="13"/>
        <v>12</v>
      </c>
      <c r="I47" s="133">
        <f t="shared" si="13"/>
        <v>432</v>
      </c>
      <c r="J47" s="115">
        <f t="shared" si="13"/>
        <v>49</v>
      </c>
      <c r="K47" s="115">
        <f t="shared" si="13"/>
        <v>42</v>
      </c>
      <c r="L47" s="115">
        <f t="shared" si="13"/>
        <v>0</v>
      </c>
      <c r="M47" s="115">
        <f t="shared" si="13"/>
        <v>0</v>
      </c>
      <c r="N47" s="115">
        <f t="shared" si="13"/>
        <v>0</v>
      </c>
      <c r="O47" s="115">
        <f t="shared" si="13"/>
        <v>0</v>
      </c>
      <c r="P47" s="115">
        <f t="shared" si="13"/>
        <v>255</v>
      </c>
      <c r="Q47" s="115">
        <f t="shared" si="13"/>
        <v>346</v>
      </c>
      <c r="R47" s="116">
        <f t="shared" si="13"/>
        <v>280</v>
      </c>
      <c r="S47" s="62"/>
      <c r="T47" s="119">
        <f>T48+T54+T60</f>
        <v>976</v>
      </c>
      <c r="U47" s="120">
        <f t="shared" si="12"/>
        <v>428</v>
      </c>
    </row>
    <row r="48" spans="1:23" ht="26" x14ac:dyDescent="0.35">
      <c r="A48" s="117" t="s">
        <v>30</v>
      </c>
      <c r="B48" s="16" t="s">
        <v>68</v>
      </c>
      <c r="C48" s="257"/>
      <c r="D48" s="24">
        <f>D49+D50+D51+D52+D53</f>
        <v>428</v>
      </c>
      <c r="E48" s="140">
        <f t="shared" ref="E48:R48" si="14">E49+E50+E51+E52+E53</f>
        <v>315</v>
      </c>
      <c r="F48" s="24">
        <f t="shared" si="14"/>
        <v>201</v>
      </c>
      <c r="G48" s="24">
        <f t="shared" si="14"/>
        <v>114</v>
      </c>
      <c r="H48" s="118">
        <f t="shared" si="14"/>
        <v>6</v>
      </c>
      <c r="I48" s="134">
        <f t="shared" si="14"/>
        <v>72</v>
      </c>
      <c r="J48" s="24">
        <f t="shared" si="14"/>
        <v>23</v>
      </c>
      <c r="K48" s="24">
        <f t="shared" si="14"/>
        <v>18</v>
      </c>
      <c r="L48" s="24">
        <f t="shared" si="14"/>
        <v>0</v>
      </c>
      <c r="M48" s="24">
        <f t="shared" si="14"/>
        <v>0</v>
      </c>
      <c r="N48" s="24">
        <f t="shared" si="14"/>
        <v>0</v>
      </c>
      <c r="O48" s="24">
        <f t="shared" si="14"/>
        <v>0</v>
      </c>
      <c r="P48" s="24">
        <f t="shared" si="14"/>
        <v>175</v>
      </c>
      <c r="Q48" s="24">
        <f t="shared" si="14"/>
        <v>140</v>
      </c>
      <c r="R48" s="24">
        <f t="shared" si="14"/>
        <v>0</v>
      </c>
      <c r="S48" s="62"/>
      <c r="T48" s="121">
        <f>T49+T50+T51+T52+T53</f>
        <v>328</v>
      </c>
      <c r="U48" s="120">
        <f t="shared" si="12"/>
        <v>100</v>
      </c>
    </row>
    <row r="49" spans="1:23" ht="17.5" customHeight="1" x14ac:dyDescent="0.35">
      <c r="A49" s="253" t="s">
        <v>69</v>
      </c>
      <c r="B49" s="258" t="s">
        <v>70</v>
      </c>
      <c r="C49" s="49" t="s">
        <v>273</v>
      </c>
      <c r="D49" s="188">
        <f>E49+I49+J49+K49</f>
        <v>98</v>
      </c>
      <c r="E49" s="71">
        <f>O49+P49+Q49+R49</f>
        <v>86</v>
      </c>
      <c r="F49" s="27">
        <v>50</v>
      </c>
      <c r="G49" s="4">
        <v>36</v>
      </c>
      <c r="H49" s="33"/>
      <c r="I49" s="27"/>
      <c r="J49" s="4">
        <v>6</v>
      </c>
      <c r="K49" s="4">
        <v>6</v>
      </c>
      <c r="L49" s="20"/>
      <c r="M49" s="32"/>
      <c r="N49" s="33"/>
      <c r="O49" s="27"/>
      <c r="P49" s="276">
        <v>44</v>
      </c>
      <c r="Q49" s="32">
        <v>42</v>
      </c>
      <c r="R49" s="33"/>
      <c r="S49" s="63"/>
      <c r="T49" s="86">
        <v>94</v>
      </c>
      <c r="U49" s="111">
        <f t="shared" si="12"/>
        <v>4</v>
      </c>
      <c r="W49" t="s">
        <v>336</v>
      </c>
    </row>
    <row r="50" spans="1:23" ht="15.65" customHeight="1" x14ac:dyDescent="0.35">
      <c r="A50" s="253" t="s">
        <v>71</v>
      </c>
      <c r="B50" s="258" t="s">
        <v>72</v>
      </c>
      <c r="C50" s="49" t="s">
        <v>345</v>
      </c>
      <c r="D50" s="188">
        <f t="shared" ref="D50:D53" si="15">E50+I50+J50+K50</f>
        <v>142</v>
      </c>
      <c r="E50" s="71">
        <f t="shared" ref="E50:E53" si="16">O50+P50+Q50+R50</f>
        <v>127</v>
      </c>
      <c r="F50" s="27">
        <v>85</v>
      </c>
      <c r="G50" s="4">
        <v>42</v>
      </c>
      <c r="H50" s="33">
        <v>6</v>
      </c>
      <c r="I50" s="27"/>
      <c r="J50" s="4">
        <v>9</v>
      </c>
      <c r="K50" s="4">
        <v>6</v>
      </c>
      <c r="L50" s="20"/>
      <c r="M50" s="32"/>
      <c r="N50" s="33"/>
      <c r="O50" s="27"/>
      <c r="P50" s="276">
        <v>75</v>
      </c>
      <c r="Q50" s="32">
        <v>52</v>
      </c>
      <c r="R50" s="33"/>
      <c r="S50" s="63"/>
      <c r="T50" s="86">
        <v>86</v>
      </c>
      <c r="U50" s="111">
        <f t="shared" si="12"/>
        <v>56</v>
      </c>
      <c r="W50" t="s">
        <v>338</v>
      </c>
    </row>
    <row r="51" spans="1:23" ht="15.65" customHeight="1" x14ac:dyDescent="0.35">
      <c r="A51" s="253" t="s">
        <v>74</v>
      </c>
      <c r="B51" s="258" t="s">
        <v>73</v>
      </c>
      <c r="C51" s="49" t="s">
        <v>273</v>
      </c>
      <c r="D51" s="188">
        <f t="shared" si="15"/>
        <v>116</v>
      </c>
      <c r="E51" s="71">
        <f t="shared" si="16"/>
        <v>102</v>
      </c>
      <c r="F51" s="27">
        <v>66</v>
      </c>
      <c r="G51" s="4">
        <v>36</v>
      </c>
      <c r="H51" s="33"/>
      <c r="I51" s="27"/>
      <c r="J51" s="4">
        <v>8</v>
      </c>
      <c r="K51" s="4">
        <v>6</v>
      </c>
      <c r="L51" s="20"/>
      <c r="M51" s="32"/>
      <c r="N51" s="33"/>
      <c r="O51" s="27"/>
      <c r="P51" s="276">
        <v>56</v>
      </c>
      <c r="Q51" s="32">
        <v>46</v>
      </c>
      <c r="R51" s="33"/>
      <c r="S51" s="63"/>
      <c r="T51" s="86">
        <v>76</v>
      </c>
      <c r="U51" s="111">
        <f t="shared" si="12"/>
        <v>40</v>
      </c>
      <c r="W51" t="s">
        <v>342</v>
      </c>
    </row>
    <row r="52" spans="1:23" x14ac:dyDescent="0.35">
      <c r="A52" s="254" t="s">
        <v>275</v>
      </c>
      <c r="B52" s="54" t="s">
        <v>286</v>
      </c>
      <c r="C52" s="259" t="s">
        <v>278</v>
      </c>
      <c r="D52" s="256">
        <f t="shared" si="15"/>
        <v>36</v>
      </c>
      <c r="E52" s="71">
        <f t="shared" si="16"/>
        <v>0</v>
      </c>
      <c r="F52" s="99"/>
      <c r="G52" s="100"/>
      <c r="H52" s="102"/>
      <c r="I52" s="99">
        <v>36</v>
      </c>
      <c r="J52" s="100"/>
      <c r="K52" s="100"/>
      <c r="L52" s="98"/>
      <c r="M52" s="101"/>
      <c r="N52" s="102"/>
      <c r="O52" s="99"/>
      <c r="P52" s="103"/>
      <c r="Q52" s="101"/>
      <c r="R52" s="102"/>
      <c r="S52" s="63"/>
      <c r="T52" s="86">
        <v>36</v>
      </c>
      <c r="U52" s="111">
        <f t="shared" si="12"/>
        <v>0</v>
      </c>
      <c r="W52" t="s">
        <v>336</v>
      </c>
    </row>
    <row r="53" spans="1:23" ht="15" thickBot="1" x14ac:dyDescent="0.4">
      <c r="A53" s="255" t="s">
        <v>274</v>
      </c>
      <c r="B53" s="54" t="s">
        <v>331</v>
      </c>
      <c r="C53" s="189"/>
      <c r="D53" s="256">
        <f t="shared" si="15"/>
        <v>36</v>
      </c>
      <c r="E53" s="71">
        <f t="shared" si="16"/>
        <v>0</v>
      </c>
      <c r="F53" s="31"/>
      <c r="G53" s="12"/>
      <c r="H53" s="40"/>
      <c r="I53" s="31">
        <v>36</v>
      </c>
      <c r="J53" s="12"/>
      <c r="K53" s="12"/>
      <c r="L53" s="26"/>
      <c r="M53" s="39"/>
      <c r="N53" s="40"/>
      <c r="O53" s="31"/>
      <c r="P53" s="26"/>
      <c r="Q53" s="39"/>
      <c r="R53" s="40"/>
      <c r="S53" s="63"/>
      <c r="T53" s="86">
        <v>36</v>
      </c>
      <c r="U53" s="111">
        <f t="shared" si="12"/>
        <v>0</v>
      </c>
      <c r="W53" t="s">
        <v>336</v>
      </c>
    </row>
    <row r="54" spans="1:23" ht="26" x14ac:dyDescent="0.35">
      <c r="A54" s="104" t="s">
        <v>32</v>
      </c>
      <c r="B54" s="16" t="s">
        <v>75</v>
      </c>
      <c r="C54" s="265"/>
      <c r="D54" s="105">
        <f>D55+D56+D57+D58+D59</f>
        <v>374</v>
      </c>
      <c r="E54" s="141">
        <f t="shared" ref="D54:R54" si="17">E55+E56+E57+E58+E59</f>
        <v>276</v>
      </c>
      <c r="F54" s="105">
        <f t="shared" si="17"/>
        <v>182</v>
      </c>
      <c r="G54" s="105">
        <f t="shared" si="17"/>
        <v>94</v>
      </c>
      <c r="H54" s="122">
        <f t="shared" si="17"/>
        <v>0</v>
      </c>
      <c r="I54" s="135">
        <f t="shared" si="17"/>
        <v>72</v>
      </c>
      <c r="J54" s="105">
        <f t="shared" si="17"/>
        <v>14</v>
      </c>
      <c r="K54" s="105">
        <f t="shared" si="17"/>
        <v>12</v>
      </c>
      <c r="L54" s="105">
        <f t="shared" si="17"/>
        <v>0</v>
      </c>
      <c r="M54" s="105">
        <f t="shared" si="17"/>
        <v>0</v>
      </c>
      <c r="N54" s="105">
        <f t="shared" si="17"/>
        <v>0</v>
      </c>
      <c r="O54" s="105">
        <f t="shared" si="17"/>
        <v>0</v>
      </c>
      <c r="P54" s="105">
        <f>P55+P56+P57+P58+P59</f>
        <v>50</v>
      </c>
      <c r="Q54" s="105">
        <f t="shared" si="17"/>
        <v>96</v>
      </c>
      <c r="R54" s="122">
        <f t="shared" si="17"/>
        <v>130</v>
      </c>
      <c r="S54" s="63"/>
      <c r="T54" s="121">
        <f>T55+T56+T57+T58+T59</f>
        <v>288</v>
      </c>
      <c r="U54" s="120">
        <f t="shared" si="12"/>
        <v>86</v>
      </c>
    </row>
    <row r="55" spans="1:23" ht="21.65" customHeight="1" x14ac:dyDescent="0.35">
      <c r="A55" s="106" t="s">
        <v>76</v>
      </c>
      <c r="B55" s="262" t="s">
        <v>77</v>
      </c>
      <c r="C55" s="49" t="s">
        <v>273</v>
      </c>
      <c r="D55" s="188">
        <f>E55+I55+J55+K55</f>
        <v>108</v>
      </c>
      <c r="E55" s="71">
        <f>O55+P55+Q55+R55</f>
        <v>94</v>
      </c>
      <c r="F55" s="27">
        <v>58</v>
      </c>
      <c r="G55" s="4">
        <v>36</v>
      </c>
      <c r="H55" s="33"/>
      <c r="I55" s="27"/>
      <c r="J55" s="4">
        <v>8</v>
      </c>
      <c r="K55" s="4">
        <v>6</v>
      </c>
      <c r="L55" s="20"/>
      <c r="M55" s="32"/>
      <c r="N55" s="33"/>
      <c r="O55" s="27"/>
      <c r="P55" s="276">
        <v>50</v>
      </c>
      <c r="Q55" s="32">
        <v>44</v>
      </c>
      <c r="R55" s="33"/>
      <c r="S55" s="63"/>
      <c r="T55" s="86">
        <v>76</v>
      </c>
      <c r="U55" s="111">
        <f t="shared" si="12"/>
        <v>32</v>
      </c>
      <c r="W55" t="s">
        <v>342</v>
      </c>
    </row>
    <row r="56" spans="1:23" ht="17.25" customHeight="1" x14ac:dyDescent="0.35">
      <c r="A56" s="106" t="s">
        <v>78</v>
      </c>
      <c r="B56" s="262" t="s">
        <v>79</v>
      </c>
      <c r="C56" s="49" t="s">
        <v>277</v>
      </c>
      <c r="D56" s="188">
        <f t="shared" ref="D56:D59" si="18">E56+I56+J56+K56</f>
        <v>68</v>
      </c>
      <c r="E56" s="71">
        <f t="shared" ref="E56:E59" si="19">O56+P56+Q56+R56</f>
        <v>68</v>
      </c>
      <c r="F56" s="27">
        <v>46</v>
      </c>
      <c r="G56" s="4">
        <v>22</v>
      </c>
      <c r="H56" s="33"/>
      <c r="I56" s="27"/>
      <c r="J56" s="4"/>
      <c r="K56" s="4"/>
      <c r="L56" s="20"/>
      <c r="M56" s="32"/>
      <c r="N56" s="33"/>
      <c r="O56" s="27"/>
      <c r="P56" s="20"/>
      <c r="Q56" s="32"/>
      <c r="R56" s="33">
        <v>68</v>
      </c>
      <c r="S56" s="63"/>
      <c r="T56" s="86">
        <v>64</v>
      </c>
      <c r="U56" s="111">
        <f t="shared" si="12"/>
        <v>4</v>
      </c>
      <c r="W56" t="s">
        <v>336</v>
      </c>
    </row>
    <row r="57" spans="1:23" ht="17.25" customHeight="1" thickBot="1" x14ac:dyDescent="0.4">
      <c r="A57" s="107" t="s">
        <v>80</v>
      </c>
      <c r="B57" s="263" t="s">
        <v>81</v>
      </c>
      <c r="C57" s="49" t="s">
        <v>276</v>
      </c>
      <c r="D57" s="188">
        <f t="shared" si="18"/>
        <v>126</v>
      </c>
      <c r="E57" s="71">
        <f t="shared" si="19"/>
        <v>114</v>
      </c>
      <c r="F57" s="108">
        <v>78</v>
      </c>
      <c r="G57" s="58">
        <v>36</v>
      </c>
      <c r="H57" s="59"/>
      <c r="I57" s="108"/>
      <c r="J57" s="58">
        <v>6</v>
      </c>
      <c r="K57" s="58">
        <v>6</v>
      </c>
      <c r="L57" s="88"/>
      <c r="M57" s="109"/>
      <c r="N57" s="59"/>
      <c r="O57" s="108"/>
      <c r="P57" s="88"/>
      <c r="Q57" s="109">
        <v>52</v>
      </c>
      <c r="R57" s="59">
        <v>62</v>
      </c>
      <c r="S57" s="63"/>
      <c r="T57" s="86">
        <v>76</v>
      </c>
      <c r="U57" s="111">
        <f t="shared" si="12"/>
        <v>50</v>
      </c>
      <c r="W57" t="s">
        <v>336</v>
      </c>
    </row>
    <row r="58" spans="1:23" ht="17.25" customHeight="1" x14ac:dyDescent="0.35">
      <c r="A58" s="123" t="s">
        <v>283</v>
      </c>
      <c r="B58" s="264" t="s">
        <v>82</v>
      </c>
      <c r="C58" s="259" t="s">
        <v>278</v>
      </c>
      <c r="D58" s="188">
        <f t="shared" si="18"/>
        <v>36</v>
      </c>
      <c r="E58" s="71">
        <f t="shared" si="19"/>
        <v>0</v>
      </c>
      <c r="F58" s="99"/>
      <c r="G58" s="100"/>
      <c r="H58" s="102"/>
      <c r="I58" s="99">
        <v>36</v>
      </c>
      <c r="J58" s="100"/>
      <c r="K58" s="100"/>
      <c r="L58" s="98"/>
      <c r="M58" s="101"/>
      <c r="N58" s="102"/>
      <c r="O58" s="99"/>
      <c r="P58" s="98"/>
      <c r="Q58" s="101"/>
      <c r="R58" s="102"/>
      <c r="S58" s="63"/>
      <c r="T58" s="86">
        <v>36</v>
      </c>
      <c r="U58" s="111">
        <f t="shared" si="12"/>
        <v>0</v>
      </c>
      <c r="W58" t="s">
        <v>342</v>
      </c>
    </row>
    <row r="59" spans="1:23" ht="17.25" customHeight="1" thickBot="1" x14ac:dyDescent="0.4">
      <c r="A59" s="49" t="s">
        <v>284</v>
      </c>
      <c r="B59" s="260" t="s">
        <v>330</v>
      </c>
      <c r="C59" s="70"/>
      <c r="D59" s="188">
        <f t="shared" si="18"/>
        <v>36</v>
      </c>
      <c r="E59" s="71">
        <f t="shared" si="19"/>
        <v>0</v>
      </c>
      <c r="F59" s="27"/>
      <c r="G59" s="4"/>
      <c r="H59" s="33"/>
      <c r="I59" s="27">
        <v>36</v>
      </c>
      <c r="J59" s="4"/>
      <c r="K59" s="4"/>
      <c r="L59" s="20"/>
      <c r="M59" s="32"/>
      <c r="N59" s="33"/>
      <c r="O59" s="27"/>
      <c r="P59" s="20"/>
      <c r="Q59" s="32"/>
      <c r="R59" s="33"/>
      <c r="S59" s="63"/>
      <c r="T59" s="86">
        <v>36</v>
      </c>
      <c r="U59" s="111">
        <f t="shared" si="12"/>
        <v>0</v>
      </c>
      <c r="W59" t="s">
        <v>342</v>
      </c>
    </row>
    <row r="60" spans="1:23" ht="34.5" x14ac:dyDescent="0.35">
      <c r="A60" s="104" t="s">
        <v>33</v>
      </c>
      <c r="B60" s="539" t="s">
        <v>240</v>
      </c>
      <c r="C60" s="266"/>
      <c r="D60" s="105">
        <f>D61+D62+D63+D64+D65+D66</f>
        <v>602</v>
      </c>
      <c r="E60" s="141">
        <f t="shared" ref="E60:R60" si="20">E61+E62+E63+E64+E65+E66</f>
        <v>290</v>
      </c>
      <c r="F60" s="105">
        <f t="shared" si="20"/>
        <v>172</v>
      </c>
      <c r="G60" s="105">
        <f t="shared" si="20"/>
        <v>120</v>
      </c>
      <c r="H60" s="122">
        <f t="shared" si="20"/>
        <v>6</v>
      </c>
      <c r="I60" s="135">
        <f t="shared" si="20"/>
        <v>288</v>
      </c>
      <c r="J60" s="105">
        <f t="shared" si="20"/>
        <v>12</v>
      </c>
      <c r="K60" s="105">
        <f t="shared" si="20"/>
        <v>12</v>
      </c>
      <c r="L60" s="105">
        <f t="shared" si="20"/>
        <v>0</v>
      </c>
      <c r="M60" s="105">
        <f t="shared" si="20"/>
        <v>0</v>
      </c>
      <c r="N60" s="105">
        <f t="shared" si="20"/>
        <v>0</v>
      </c>
      <c r="O60" s="105">
        <f t="shared" si="20"/>
        <v>0</v>
      </c>
      <c r="P60" s="105">
        <f t="shared" si="20"/>
        <v>30</v>
      </c>
      <c r="Q60" s="105">
        <f t="shared" si="20"/>
        <v>110</v>
      </c>
      <c r="R60" s="122">
        <f t="shared" si="20"/>
        <v>150</v>
      </c>
      <c r="S60" s="63"/>
      <c r="T60" s="121">
        <f>T61+T62+T63+T64+T65+T66</f>
        <v>360</v>
      </c>
      <c r="U60" s="120">
        <f t="shared" si="12"/>
        <v>242</v>
      </c>
    </row>
    <row r="61" spans="1:23" ht="22" customHeight="1" x14ac:dyDescent="0.35">
      <c r="A61" s="152" t="s">
        <v>48</v>
      </c>
      <c r="B61" s="50" t="s">
        <v>236</v>
      </c>
      <c r="C61" s="267" t="s">
        <v>276</v>
      </c>
      <c r="D61" s="188">
        <f>E61+I61+J61+K61</f>
        <v>148</v>
      </c>
      <c r="E61" s="71">
        <f>O61+P61+Q61+R61</f>
        <v>136</v>
      </c>
      <c r="F61" s="27">
        <v>74</v>
      </c>
      <c r="G61" s="4">
        <v>62</v>
      </c>
      <c r="H61" s="33">
        <v>6</v>
      </c>
      <c r="I61" s="27"/>
      <c r="J61" s="4">
        <v>6</v>
      </c>
      <c r="K61" s="4">
        <v>6</v>
      </c>
      <c r="L61" s="20"/>
      <c r="M61" s="32"/>
      <c r="N61" s="33"/>
      <c r="O61" s="27"/>
      <c r="P61" s="276">
        <v>30</v>
      </c>
      <c r="Q61" s="32">
        <v>52</v>
      </c>
      <c r="R61" s="33">
        <v>54</v>
      </c>
      <c r="S61" s="63"/>
      <c r="T61" s="86">
        <v>100</v>
      </c>
      <c r="U61" s="111">
        <f t="shared" si="12"/>
        <v>48</v>
      </c>
    </row>
    <row r="62" spans="1:23" ht="27" customHeight="1" x14ac:dyDescent="0.35">
      <c r="A62" s="152" t="s">
        <v>83</v>
      </c>
      <c r="B62" s="50" t="s">
        <v>237</v>
      </c>
      <c r="C62" s="267" t="s">
        <v>276</v>
      </c>
      <c r="D62" s="188">
        <f t="shared" ref="D62:D66" si="21">E62+I62+J62+K62</f>
        <v>114</v>
      </c>
      <c r="E62" s="71">
        <f t="shared" ref="E62:E66" si="22">O62+P62+Q62+R62</f>
        <v>102</v>
      </c>
      <c r="F62" s="27">
        <v>56</v>
      </c>
      <c r="G62" s="4">
        <v>46</v>
      </c>
      <c r="H62" s="33"/>
      <c r="I62" s="27"/>
      <c r="J62" s="4">
        <v>6</v>
      </c>
      <c r="K62" s="4">
        <v>6</v>
      </c>
      <c r="L62" s="20"/>
      <c r="M62" s="32"/>
      <c r="N62" s="33"/>
      <c r="O62" s="27"/>
      <c r="P62" s="275"/>
      <c r="Q62" s="32">
        <v>58</v>
      </c>
      <c r="R62" s="361">
        <v>44</v>
      </c>
      <c r="S62" s="63"/>
      <c r="T62" s="86">
        <v>76</v>
      </c>
      <c r="U62" s="111">
        <f t="shared" si="12"/>
        <v>38</v>
      </c>
      <c r="W62" t="s">
        <v>336</v>
      </c>
    </row>
    <row r="63" spans="1:23" ht="26.15" customHeight="1" thickBot="1" x14ac:dyDescent="0.4">
      <c r="A63" s="152" t="s">
        <v>84</v>
      </c>
      <c r="B63" s="50" t="s">
        <v>238</v>
      </c>
      <c r="C63" s="259" t="s">
        <v>277</v>
      </c>
      <c r="D63" s="188">
        <f t="shared" si="21"/>
        <v>52</v>
      </c>
      <c r="E63" s="71">
        <f t="shared" si="22"/>
        <v>52</v>
      </c>
      <c r="F63" s="108">
        <v>42</v>
      </c>
      <c r="G63" s="58">
        <v>12</v>
      </c>
      <c r="H63" s="59"/>
      <c r="I63" s="108"/>
      <c r="J63" s="58"/>
      <c r="K63" s="58"/>
      <c r="L63" s="88"/>
      <c r="M63" s="109"/>
      <c r="N63" s="59"/>
      <c r="O63" s="108"/>
      <c r="P63" s="88"/>
      <c r="Q63" s="109"/>
      <c r="R63" s="360">
        <v>52</v>
      </c>
      <c r="S63" s="63"/>
      <c r="T63" s="86">
        <v>40</v>
      </c>
      <c r="U63" s="111">
        <f t="shared" si="12"/>
        <v>12</v>
      </c>
      <c r="W63" t="s">
        <v>342</v>
      </c>
    </row>
    <row r="64" spans="1:23" x14ac:dyDescent="0.35">
      <c r="A64" s="184" t="s">
        <v>85</v>
      </c>
      <c r="B64" s="268" t="s">
        <v>285</v>
      </c>
      <c r="C64" s="259" t="s">
        <v>272</v>
      </c>
      <c r="D64" s="188">
        <f t="shared" si="21"/>
        <v>72</v>
      </c>
      <c r="E64" s="71">
        <f t="shared" si="22"/>
        <v>0</v>
      </c>
      <c r="F64" s="99"/>
      <c r="G64" s="100"/>
      <c r="H64" s="102"/>
      <c r="I64" s="99">
        <v>72</v>
      </c>
      <c r="J64" s="100"/>
      <c r="K64" s="100"/>
      <c r="L64" s="98"/>
      <c r="M64" s="101"/>
      <c r="N64" s="102"/>
      <c r="O64" s="99"/>
      <c r="P64" s="103"/>
      <c r="Q64" s="101"/>
      <c r="R64" s="102"/>
      <c r="S64" s="63"/>
      <c r="T64" s="86"/>
      <c r="U64" s="111">
        <f t="shared" si="12"/>
        <v>72</v>
      </c>
    </row>
    <row r="65" spans="1:21" ht="25.5" customHeight="1" x14ac:dyDescent="0.35">
      <c r="A65" s="267" t="s">
        <v>34</v>
      </c>
      <c r="B65" s="269" t="s">
        <v>281</v>
      </c>
      <c r="C65" s="267"/>
      <c r="D65" s="188">
        <f t="shared" si="21"/>
        <v>72</v>
      </c>
      <c r="E65" s="71">
        <f t="shared" si="22"/>
        <v>0</v>
      </c>
      <c r="F65" s="27"/>
      <c r="G65" s="4"/>
      <c r="H65" s="33"/>
      <c r="I65" s="27">
        <v>72</v>
      </c>
      <c r="J65" s="4"/>
      <c r="K65" s="4"/>
      <c r="L65" s="20"/>
      <c r="M65" s="32"/>
      <c r="N65" s="33"/>
      <c r="O65" s="27"/>
      <c r="P65" s="20"/>
      <c r="Q65" s="32"/>
      <c r="R65" s="33"/>
      <c r="S65" s="63"/>
      <c r="T65" s="86"/>
      <c r="U65" s="111">
        <f t="shared" si="12"/>
        <v>72</v>
      </c>
    </row>
    <row r="66" spans="1:21" ht="28.5" customHeight="1" x14ac:dyDescent="0.35">
      <c r="A66" s="267" t="s">
        <v>35</v>
      </c>
      <c r="B66" s="54" t="s">
        <v>280</v>
      </c>
      <c r="C66" s="46"/>
      <c r="D66" s="188">
        <f t="shared" si="21"/>
        <v>144</v>
      </c>
      <c r="E66" s="71">
        <f t="shared" si="22"/>
        <v>0</v>
      </c>
      <c r="F66" s="27"/>
      <c r="G66" s="4"/>
      <c r="H66" s="33"/>
      <c r="I66" s="27">
        <v>144</v>
      </c>
      <c r="J66" s="4"/>
      <c r="K66" s="4"/>
      <c r="L66" s="20"/>
      <c r="M66" s="32"/>
      <c r="N66" s="33"/>
      <c r="O66" s="27"/>
      <c r="P66" s="20"/>
      <c r="Q66" s="32"/>
      <c r="R66" s="33"/>
      <c r="S66" s="63"/>
      <c r="T66" s="86">
        <v>144</v>
      </c>
      <c r="U66" s="111">
        <f t="shared" si="12"/>
        <v>0</v>
      </c>
    </row>
    <row r="67" spans="1:21" ht="26" x14ac:dyDescent="0.35">
      <c r="A67" s="81" t="s">
        <v>36</v>
      </c>
      <c r="B67" s="82" t="s">
        <v>86</v>
      </c>
      <c r="C67" s="83"/>
      <c r="D67" s="84">
        <f>D68+D69+D70</f>
        <v>216</v>
      </c>
      <c r="E67" s="84">
        <f t="shared" ref="E67:R67" si="23">E68+E69+E70</f>
        <v>0</v>
      </c>
      <c r="F67" s="84">
        <f t="shared" si="23"/>
        <v>0</v>
      </c>
      <c r="G67" s="84">
        <f t="shared" si="23"/>
        <v>0</v>
      </c>
      <c r="H67" s="84">
        <f t="shared" si="23"/>
        <v>0</v>
      </c>
      <c r="I67" s="84">
        <f t="shared" si="23"/>
        <v>0</v>
      </c>
      <c r="J67" s="84">
        <f t="shared" si="23"/>
        <v>0</v>
      </c>
      <c r="K67" s="84">
        <f t="shared" si="23"/>
        <v>0</v>
      </c>
      <c r="L67" s="84">
        <f t="shared" si="23"/>
        <v>0</v>
      </c>
      <c r="M67" s="84">
        <f t="shared" si="23"/>
        <v>0</v>
      </c>
      <c r="N67" s="84">
        <f t="shared" si="23"/>
        <v>0</v>
      </c>
      <c r="O67" s="84">
        <f t="shared" si="23"/>
        <v>0</v>
      </c>
      <c r="P67" s="84">
        <f t="shared" si="23"/>
        <v>0</v>
      </c>
      <c r="Q67" s="84">
        <f t="shared" si="23"/>
        <v>0</v>
      </c>
      <c r="R67" s="84">
        <f t="shared" si="23"/>
        <v>0</v>
      </c>
      <c r="S67" s="66"/>
      <c r="T67" s="86"/>
      <c r="U67" s="111"/>
    </row>
    <row r="68" spans="1:21" x14ac:dyDescent="0.35">
      <c r="A68" s="45" t="s">
        <v>35</v>
      </c>
      <c r="B68" s="15" t="s">
        <v>93</v>
      </c>
      <c r="C68" s="11"/>
      <c r="D68" s="72">
        <v>144</v>
      </c>
      <c r="E68" s="77"/>
      <c r="F68" s="73"/>
      <c r="G68" s="4"/>
      <c r="H68" s="33"/>
      <c r="I68" s="27"/>
      <c r="J68" s="4"/>
      <c r="K68" s="4"/>
      <c r="L68" s="20"/>
      <c r="M68" s="32"/>
      <c r="N68" s="33"/>
      <c r="O68" s="27"/>
      <c r="P68" s="20"/>
      <c r="Q68" s="32"/>
      <c r="R68" s="33"/>
      <c r="S68" s="63"/>
      <c r="T68" s="86">
        <v>144</v>
      </c>
      <c r="U68" s="111">
        <f t="shared" si="12"/>
        <v>0</v>
      </c>
    </row>
    <row r="69" spans="1:21" ht="26" x14ac:dyDescent="0.35">
      <c r="A69" s="45" t="s">
        <v>36</v>
      </c>
      <c r="B69" s="15" t="s">
        <v>38</v>
      </c>
      <c r="C69" s="51"/>
      <c r="D69" s="72">
        <v>36</v>
      </c>
      <c r="E69" s="77"/>
      <c r="F69" s="74"/>
      <c r="G69" s="12"/>
      <c r="H69" s="40"/>
      <c r="I69" s="27"/>
      <c r="J69" s="4"/>
      <c r="K69" s="4"/>
      <c r="L69" s="26"/>
      <c r="M69" s="39"/>
      <c r="N69" s="40"/>
      <c r="O69" s="31"/>
      <c r="P69" s="26"/>
      <c r="Q69" s="39"/>
      <c r="R69" s="40"/>
      <c r="S69" s="63"/>
      <c r="T69" s="86">
        <v>36</v>
      </c>
      <c r="U69" s="111">
        <f t="shared" si="12"/>
        <v>0</v>
      </c>
    </row>
    <row r="70" spans="1:21" ht="26" x14ac:dyDescent="0.35">
      <c r="A70" s="45"/>
      <c r="B70" s="15" t="s">
        <v>94</v>
      </c>
      <c r="C70" s="51"/>
      <c r="D70" s="72">
        <v>36</v>
      </c>
      <c r="E70" s="77"/>
      <c r="F70" s="74"/>
      <c r="G70" s="12"/>
      <c r="H70" s="40"/>
      <c r="I70" s="27"/>
      <c r="J70" s="4"/>
      <c r="K70" s="4"/>
      <c r="L70" s="26"/>
      <c r="M70" s="39"/>
      <c r="N70" s="40"/>
      <c r="O70" s="31"/>
      <c r="P70" s="26"/>
      <c r="Q70" s="39"/>
      <c r="R70" s="40"/>
      <c r="S70" s="63"/>
      <c r="T70" s="86">
        <v>36</v>
      </c>
      <c r="U70" s="111">
        <f t="shared" si="12"/>
        <v>0</v>
      </c>
    </row>
    <row r="71" spans="1:21" x14ac:dyDescent="0.35">
      <c r="A71" s="89" t="s">
        <v>109</v>
      </c>
      <c r="B71" s="90"/>
      <c r="C71" s="91"/>
      <c r="D71" s="92"/>
      <c r="E71" s="93"/>
      <c r="F71" s="94"/>
      <c r="G71" s="95"/>
      <c r="H71" s="142"/>
      <c r="I71" s="136"/>
      <c r="J71" s="96"/>
      <c r="K71" s="96"/>
      <c r="L71" s="97"/>
      <c r="M71" s="367">
        <f>(M7+M24+M37+M48+M54+M60)/16</f>
        <v>36</v>
      </c>
      <c r="N71" s="367">
        <f>(N7+N24+N37+N48+N54+N60)/23</f>
        <v>36</v>
      </c>
      <c r="O71" s="367">
        <f>(O7+O24+O37+O48+O54+O60)/16</f>
        <v>36</v>
      </c>
      <c r="P71" s="367">
        <f>(P7+P24+P37+P47)/21</f>
        <v>36.047619047619051</v>
      </c>
      <c r="Q71" s="367">
        <f>(Q7+Q24+Q37+Q48+Q54+Q60)/14</f>
        <v>36</v>
      </c>
      <c r="R71" s="367">
        <f>(R7+R24+R37+R48+R54+R60)/9</f>
        <v>36</v>
      </c>
      <c r="S71" s="63"/>
      <c r="T71" s="86"/>
      <c r="U71" s="86"/>
    </row>
    <row r="72" spans="1:21" x14ac:dyDescent="0.35">
      <c r="A72" s="52"/>
      <c r="B72" s="53" t="s">
        <v>37</v>
      </c>
      <c r="C72" s="1"/>
      <c r="D72" s="55">
        <f>D7+D24+D36+D67</f>
        <v>4428</v>
      </c>
      <c r="E72" s="55">
        <f t="shared" ref="E72:R72" si="24">E7+E24+E36+E67</f>
        <v>3517</v>
      </c>
      <c r="F72" s="55">
        <f t="shared" si="24"/>
        <v>2227</v>
      </c>
      <c r="G72" s="55">
        <f t="shared" si="24"/>
        <v>1270</v>
      </c>
      <c r="H72" s="55">
        <f t="shared" si="24"/>
        <v>12</v>
      </c>
      <c r="I72" s="55">
        <f t="shared" si="24"/>
        <v>432</v>
      </c>
      <c r="J72" s="55">
        <f t="shared" si="24"/>
        <v>119</v>
      </c>
      <c r="K72" s="55">
        <f t="shared" si="24"/>
        <v>96</v>
      </c>
      <c r="L72" s="55">
        <f t="shared" si="24"/>
        <v>0</v>
      </c>
      <c r="M72" s="55">
        <f t="shared" si="24"/>
        <v>576</v>
      </c>
      <c r="N72" s="55">
        <f t="shared" si="24"/>
        <v>828</v>
      </c>
      <c r="O72" s="55">
        <f t="shared" si="24"/>
        <v>576</v>
      </c>
      <c r="P72" s="55">
        <f t="shared" si="24"/>
        <v>757</v>
      </c>
      <c r="Q72" s="55">
        <f t="shared" si="24"/>
        <v>504</v>
      </c>
      <c r="R72" s="55">
        <f t="shared" si="24"/>
        <v>324</v>
      </c>
      <c r="S72" s="67">
        <f>S47+S7+S24+S37</f>
        <v>0</v>
      </c>
      <c r="T72" s="67">
        <f>T47+T7+T24+T37</f>
        <v>3244</v>
      </c>
      <c r="U72" s="67">
        <f>U47+U7+U24+U37</f>
        <v>920</v>
      </c>
    </row>
    <row r="73" spans="1:21" x14ac:dyDescent="0.35">
      <c r="A73" s="436" t="s">
        <v>38</v>
      </c>
      <c r="B73" s="436"/>
      <c r="C73" s="436"/>
      <c r="D73" s="437"/>
      <c r="E73" s="427" t="s">
        <v>4</v>
      </c>
      <c r="F73" s="429" t="s">
        <v>39</v>
      </c>
      <c r="G73" s="429"/>
      <c r="H73" s="429"/>
      <c r="I73" s="423">
        <f>M73+N73+O73+P73+Q73+R73</f>
        <v>72</v>
      </c>
      <c r="J73" s="424"/>
      <c r="K73" s="425"/>
      <c r="L73" s="56"/>
      <c r="M73" s="277">
        <v>14</v>
      </c>
      <c r="N73" s="278">
        <v>13</v>
      </c>
      <c r="O73" s="279">
        <v>13</v>
      </c>
      <c r="P73" s="280">
        <v>14</v>
      </c>
      <c r="Q73" s="281">
        <v>9</v>
      </c>
      <c r="R73" s="282">
        <v>9</v>
      </c>
      <c r="S73" s="61"/>
      <c r="U73" s="274"/>
    </row>
    <row r="74" spans="1:21" x14ac:dyDescent="0.35">
      <c r="A74" s="438" t="s">
        <v>40</v>
      </c>
      <c r="B74" s="439"/>
      <c r="C74" s="439"/>
      <c r="D74" s="439"/>
      <c r="E74" s="427"/>
      <c r="F74" s="442" t="s">
        <v>282</v>
      </c>
      <c r="G74" s="422"/>
      <c r="H74" s="426"/>
      <c r="I74" s="423">
        <f>I47</f>
        <v>432</v>
      </c>
      <c r="J74" s="424"/>
      <c r="K74" s="425"/>
      <c r="L74" s="17">
        <f>I74/36</f>
        <v>12</v>
      </c>
      <c r="M74" s="128"/>
      <c r="N74" s="129"/>
      <c r="O74" s="46"/>
      <c r="P74" s="130"/>
      <c r="Q74" s="128"/>
      <c r="R74" s="129"/>
      <c r="S74" s="61"/>
      <c r="T74">
        <v>432</v>
      </c>
      <c r="U74" s="274"/>
    </row>
    <row r="75" spans="1:21" x14ac:dyDescent="0.35">
      <c r="A75" s="440"/>
      <c r="B75" s="441"/>
      <c r="C75" s="441"/>
      <c r="D75" s="441"/>
      <c r="E75" s="427"/>
      <c r="F75" s="422" t="s">
        <v>87</v>
      </c>
      <c r="G75" s="422"/>
      <c r="H75" s="422"/>
      <c r="I75" s="423">
        <f>I52+I58+I64</f>
        <v>144</v>
      </c>
      <c r="J75" s="424"/>
      <c r="K75" s="425"/>
      <c r="L75" s="17">
        <f>I75/36</f>
        <v>4</v>
      </c>
      <c r="M75" s="128"/>
      <c r="N75" s="129"/>
      <c r="O75" s="46"/>
      <c r="P75" s="130">
        <v>72</v>
      </c>
      <c r="Q75" s="128">
        <v>72</v>
      </c>
      <c r="R75" s="129"/>
      <c r="S75" s="61"/>
      <c r="U75" s="274"/>
    </row>
    <row r="76" spans="1:21" ht="14.5" customHeight="1" x14ac:dyDescent="0.35">
      <c r="A76" s="432" t="s">
        <v>92</v>
      </c>
      <c r="B76" s="433"/>
      <c r="C76" s="433"/>
      <c r="D76" s="433"/>
      <c r="E76" s="427"/>
      <c r="F76" s="422" t="s">
        <v>88</v>
      </c>
      <c r="G76" s="422"/>
      <c r="H76" s="422"/>
      <c r="I76" s="423">
        <f>I53+I59+I65</f>
        <v>144</v>
      </c>
      <c r="J76" s="424"/>
      <c r="K76" s="425"/>
      <c r="L76" s="17">
        <v>8</v>
      </c>
      <c r="M76" s="128"/>
      <c r="N76" s="65"/>
      <c r="O76" s="30"/>
      <c r="P76" s="23"/>
      <c r="Q76" s="127"/>
      <c r="R76" s="65">
        <v>144</v>
      </c>
      <c r="S76" s="62"/>
      <c r="U76" s="274"/>
    </row>
    <row r="77" spans="1:21" ht="14.5" customHeight="1" x14ac:dyDescent="0.35">
      <c r="A77" s="434"/>
      <c r="B77" s="435"/>
      <c r="C77" s="435"/>
      <c r="D77" s="435"/>
      <c r="E77" s="427"/>
      <c r="F77" s="422" t="s">
        <v>89</v>
      </c>
      <c r="G77" s="422"/>
      <c r="H77" s="422"/>
      <c r="I77" s="423">
        <f>I66</f>
        <v>144</v>
      </c>
      <c r="J77" s="424"/>
      <c r="K77" s="425"/>
      <c r="L77" s="17">
        <v>4</v>
      </c>
      <c r="M77" s="128"/>
      <c r="N77" s="65"/>
      <c r="O77" s="30"/>
      <c r="P77" s="23"/>
      <c r="Q77" s="127"/>
      <c r="R77" s="65">
        <v>144</v>
      </c>
      <c r="S77" s="62"/>
      <c r="U77" s="274"/>
    </row>
    <row r="78" spans="1:21" ht="14.5" customHeight="1" x14ac:dyDescent="0.35">
      <c r="A78" s="418" t="s">
        <v>41</v>
      </c>
      <c r="B78" s="419"/>
      <c r="C78" s="419"/>
      <c r="D78" s="419"/>
      <c r="E78" s="427"/>
      <c r="F78" s="422" t="s">
        <v>90</v>
      </c>
      <c r="G78" s="422"/>
      <c r="H78" s="422"/>
      <c r="I78" s="423"/>
      <c r="J78" s="424"/>
      <c r="K78" s="425"/>
      <c r="L78" s="17"/>
      <c r="M78" s="128"/>
      <c r="N78" s="65"/>
      <c r="O78" s="30"/>
      <c r="P78" s="23"/>
      <c r="Q78" s="127"/>
      <c r="R78" s="65"/>
      <c r="S78" s="62"/>
      <c r="U78" s="274"/>
    </row>
    <row r="79" spans="1:21" x14ac:dyDescent="0.35">
      <c r="A79" s="420"/>
      <c r="B79" s="421"/>
      <c r="C79" s="421"/>
      <c r="D79" s="421"/>
      <c r="E79" s="428"/>
      <c r="F79" s="422" t="s">
        <v>91</v>
      </c>
      <c r="G79" s="422"/>
      <c r="H79" s="426"/>
      <c r="I79" s="423"/>
      <c r="J79" s="424"/>
      <c r="K79" s="425"/>
      <c r="L79" s="17"/>
      <c r="M79" s="128"/>
      <c r="N79" s="65"/>
      <c r="O79" s="30"/>
      <c r="P79" s="23"/>
      <c r="Q79" s="127"/>
      <c r="R79" s="65"/>
      <c r="S79" s="62"/>
      <c r="U79" s="274"/>
    </row>
    <row r="80" spans="1:21" ht="15" thickBot="1" x14ac:dyDescent="0.4">
      <c r="A80" s="406" t="s">
        <v>42</v>
      </c>
      <c r="B80" s="407"/>
      <c r="C80" s="407"/>
      <c r="D80" s="407"/>
      <c r="E80" s="78">
        <f>(G47+H47+I47+S76)/(E47+I47+S76)*100</f>
        <v>58.796648895658798</v>
      </c>
      <c r="M80" s="408" t="s">
        <v>7</v>
      </c>
      <c r="N80" s="409"/>
      <c r="O80" s="410" t="s">
        <v>8</v>
      </c>
      <c r="P80" s="410"/>
      <c r="Q80" s="411" t="s">
        <v>9</v>
      </c>
      <c r="R80" s="412"/>
      <c r="S80" s="63"/>
    </row>
    <row r="82" spans="2:2" x14ac:dyDescent="0.35">
      <c r="B82" s="273"/>
    </row>
  </sheetData>
  <mergeCells count="54">
    <mergeCell ref="B7:C7"/>
    <mergeCell ref="E4:E5"/>
    <mergeCell ref="F4:H4"/>
    <mergeCell ref="Q2:R2"/>
    <mergeCell ref="E3:H3"/>
    <mergeCell ref="I3:I5"/>
    <mergeCell ref="J3:J5"/>
    <mergeCell ref="K3:K5"/>
    <mergeCell ref="M3:M5"/>
    <mergeCell ref="N3:N5"/>
    <mergeCell ref="O3:O5"/>
    <mergeCell ref="P3:P5"/>
    <mergeCell ref="F76:H76"/>
    <mergeCell ref="I76:K76"/>
    <mergeCell ref="F77:H77"/>
    <mergeCell ref="I77:K77"/>
    <mergeCell ref="A73:D73"/>
    <mergeCell ref="A74:D75"/>
    <mergeCell ref="F74:H74"/>
    <mergeCell ref="I74:K74"/>
    <mergeCell ref="F75:H75"/>
    <mergeCell ref="I75:K75"/>
    <mergeCell ref="A80:D80"/>
    <mergeCell ref="M80:N80"/>
    <mergeCell ref="O80:P80"/>
    <mergeCell ref="Q80:R80"/>
    <mergeCell ref="E2:K2"/>
    <mergeCell ref="L2:L5"/>
    <mergeCell ref="A78:D79"/>
    <mergeCell ref="F78:H78"/>
    <mergeCell ref="I78:K78"/>
    <mergeCell ref="F79:H79"/>
    <mergeCell ref="I79:K79"/>
    <mergeCell ref="E73:E79"/>
    <mergeCell ref="F73:H73"/>
    <mergeCell ref="I73:K73"/>
    <mergeCell ref="B36:C36"/>
    <mergeCell ref="A76:D77"/>
    <mergeCell ref="B24:C24"/>
    <mergeCell ref="A23:C23"/>
    <mergeCell ref="T1:U1"/>
    <mergeCell ref="T2:T5"/>
    <mergeCell ref="U2:U5"/>
    <mergeCell ref="M1:R1"/>
    <mergeCell ref="Q3:Q5"/>
    <mergeCell ref="R3:R5"/>
    <mergeCell ref="A1:A5"/>
    <mergeCell ref="B1:B5"/>
    <mergeCell ref="C1:C5"/>
    <mergeCell ref="D1:L1"/>
    <mergeCell ref="D2:D5"/>
    <mergeCell ref="M2:N2"/>
    <mergeCell ref="O2:P2"/>
    <mergeCell ref="S3:S5"/>
  </mergeCells>
  <phoneticPr fontId="29" type="noConversion"/>
  <pageMargins left="0.19" right="0.19" top="0.39" bottom="0.25" header="0.19" footer="0.19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B3D6-F4C9-4690-9A0B-ADF7D9844721}">
  <sheetPr>
    <pageSetUpPr fitToPage="1"/>
  </sheetPr>
  <dimension ref="A1:BJ24"/>
  <sheetViews>
    <sheetView topLeftCell="B7" zoomScale="90" zoomScaleNormal="90" workbookViewId="0">
      <selection activeCell="S27" sqref="S27"/>
    </sheetView>
  </sheetViews>
  <sheetFormatPr defaultRowHeight="14.5" x14ac:dyDescent="0.35"/>
  <cols>
    <col min="2" max="4" width="2.54296875" customWidth="1"/>
    <col min="5" max="5" width="2.453125" customWidth="1"/>
    <col min="6" max="6" width="2.26953125" customWidth="1"/>
    <col min="7" max="7" width="2.54296875" customWidth="1"/>
    <col min="8" max="8" width="3.1796875" customWidth="1"/>
    <col min="9" max="10" width="2.54296875" customWidth="1"/>
    <col min="11" max="11" width="2.81640625" customWidth="1"/>
    <col min="12" max="12" width="3" customWidth="1"/>
    <col min="13" max="14" width="2.7265625" customWidth="1"/>
    <col min="15" max="15" width="2.81640625" customWidth="1"/>
    <col min="16" max="17" width="3.26953125" customWidth="1"/>
    <col min="18" max="18" width="2.81640625" customWidth="1"/>
    <col min="19" max="19" width="2.7265625" customWidth="1"/>
    <col min="20" max="21" width="2.81640625" customWidth="1"/>
    <col min="22" max="22" width="3" customWidth="1"/>
    <col min="23" max="23" width="2.54296875" customWidth="1"/>
    <col min="24" max="24" width="2.81640625" customWidth="1"/>
    <col min="25" max="25" width="2.7265625" customWidth="1"/>
    <col min="26" max="28" width="2.81640625" customWidth="1"/>
    <col min="29" max="30" width="3" customWidth="1"/>
    <col min="31" max="31" width="2.7265625" customWidth="1"/>
    <col min="32" max="32" width="3.1796875" customWidth="1"/>
    <col min="33" max="33" width="2.54296875" customWidth="1"/>
    <col min="34" max="35" width="2.81640625" customWidth="1"/>
    <col min="36" max="36" width="2.54296875" customWidth="1"/>
    <col min="37" max="38" width="2.81640625" customWidth="1"/>
    <col min="39" max="39" width="3" customWidth="1"/>
    <col min="40" max="40" width="2.7265625" customWidth="1"/>
    <col min="41" max="44" width="2.81640625" customWidth="1"/>
    <col min="45" max="46" width="2.54296875" customWidth="1"/>
    <col min="47" max="47" width="2.81640625" customWidth="1"/>
    <col min="48" max="48" width="2.7265625" customWidth="1"/>
    <col min="49" max="49" width="2.54296875" customWidth="1"/>
    <col min="50" max="50" width="2.7265625" customWidth="1"/>
    <col min="51" max="51" width="3" customWidth="1"/>
    <col min="52" max="52" width="2.7265625" customWidth="1"/>
    <col min="53" max="53" width="2.81640625" customWidth="1"/>
    <col min="54" max="54" width="3.54296875" customWidth="1"/>
    <col min="55" max="55" width="4.1796875" customWidth="1"/>
    <col min="56" max="56" width="3" customWidth="1"/>
    <col min="57" max="57" width="2.81640625" customWidth="1"/>
    <col min="58" max="58" width="3" customWidth="1"/>
    <col min="59" max="59" width="2.81640625" customWidth="1"/>
    <col min="60" max="60" width="3.453125" customWidth="1"/>
    <col min="61" max="61" width="4.54296875" customWidth="1"/>
  </cols>
  <sheetData>
    <row r="1" spans="1:61" ht="17.5" x14ac:dyDescent="0.35">
      <c r="A1" s="466" t="s">
        <v>112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</row>
    <row r="2" spans="1:61" ht="17.5" x14ac:dyDescent="0.35">
      <c r="A2" s="466" t="s">
        <v>113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</row>
    <row r="3" spans="1:61" ht="15" x14ac:dyDescent="0.35">
      <c r="A3" s="467" t="s">
        <v>114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7"/>
      <c r="AX3" s="467"/>
      <c r="AY3" s="467"/>
      <c r="AZ3" s="467"/>
      <c r="BA3" s="467"/>
    </row>
    <row r="4" spans="1:61" ht="15" x14ac:dyDescent="0.35">
      <c r="A4" s="467" t="s">
        <v>115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</row>
    <row r="5" spans="1:61" ht="15.5" x14ac:dyDescent="0.35">
      <c r="A5" s="143"/>
    </row>
    <row r="6" spans="1:61" ht="15" x14ac:dyDescent="0.35">
      <c r="A6" s="464" t="s">
        <v>116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4"/>
      <c r="BA6" s="464"/>
    </row>
    <row r="7" spans="1:61" ht="15" x14ac:dyDescent="0.35">
      <c r="A7" s="464" t="s">
        <v>117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</row>
    <row r="8" spans="1:61" ht="15" x14ac:dyDescent="0.35">
      <c r="A8" s="464" t="s">
        <v>118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4"/>
      <c r="BA8" s="464"/>
    </row>
    <row r="9" spans="1:61" ht="15" x14ac:dyDescent="0.35">
      <c r="A9" s="144" t="s">
        <v>119</v>
      </c>
    </row>
    <row r="10" spans="1:61" ht="15" x14ac:dyDescent="0.35">
      <c r="A10" s="144" t="s">
        <v>120</v>
      </c>
    </row>
    <row r="11" spans="1:61" ht="15" x14ac:dyDescent="0.35">
      <c r="A11" s="144" t="s">
        <v>121</v>
      </c>
    </row>
    <row r="12" spans="1:61" x14ac:dyDescent="0.35">
      <c r="A12" s="144"/>
      <c r="S12" s="283" t="s">
        <v>302</v>
      </c>
      <c r="T12" s="283"/>
      <c r="U12" s="283"/>
      <c r="V12" s="283"/>
      <c r="W12" s="283"/>
      <c r="X12" s="283"/>
      <c r="Y12" s="283"/>
      <c r="Z12" s="283"/>
      <c r="AA12" s="283"/>
      <c r="AB12" s="283"/>
      <c r="BB12" t="s">
        <v>315</v>
      </c>
    </row>
    <row r="13" spans="1:61" ht="15" thickBot="1" x14ac:dyDescent="0.4">
      <c r="A13" s="144"/>
    </row>
    <row r="14" spans="1:61" ht="25" customHeight="1" thickBot="1" x14ac:dyDescent="0.4">
      <c r="A14" s="298" t="s">
        <v>287</v>
      </c>
      <c r="B14" s="373" t="s">
        <v>288</v>
      </c>
      <c r="C14" s="465"/>
      <c r="D14" s="465"/>
      <c r="E14" s="374"/>
      <c r="F14" s="373" t="s">
        <v>289</v>
      </c>
      <c r="G14" s="465"/>
      <c r="H14" s="465"/>
      <c r="I14" s="465"/>
      <c r="J14" s="374"/>
      <c r="K14" s="465" t="s">
        <v>290</v>
      </c>
      <c r="L14" s="465"/>
      <c r="M14" s="465"/>
      <c r="N14" s="465"/>
      <c r="O14" s="373" t="s">
        <v>293</v>
      </c>
      <c r="P14" s="465"/>
      <c r="Q14" s="465"/>
      <c r="R14" s="465"/>
      <c r="S14" s="374"/>
      <c r="T14" s="465" t="s">
        <v>294</v>
      </c>
      <c r="U14" s="465"/>
      <c r="V14" s="465"/>
      <c r="W14" s="465"/>
      <c r="X14" s="373" t="s">
        <v>295</v>
      </c>
      <c r="Y14" s="465"/>
      <c r="Z14" s="465"/>
      <c r="AA14" s="374"/>
      <c r="AB14" s="465" t="s">
        <v>296</v>
      </c>
      <c r="AC14" s="465"/>
      <c r="AD14" s="465"/>
      <c r="AE14" s="465"/>
      <c r="AF14" s="465"/>
      <c r="AG14" s="373" t="s">
        <v>297</v>
      </c>
      <c r="AH14" s="465"/>
      <c r="AI14" s="465"/>
      <c r="AJ14" s="374"/>
      <c r="AK14" s="465" t="s">
        <v>298</v>
      </c>
      <c r="AL14" s="465"/>
      <c r="AM14" s="465"/>
      <c r="AN14" s="465"/>
      <c r="AO14" s="373" t="s">
        <v>299</v>
      </c>
      <c r="AP14" s="465"/>
      <c r="AQ14" s="465"/>
      <c r="AR14" s="465"/>
      <c r="AS14" s="374"/>
      <c r="AT14" s="465" t="s">
        <v>300</v>
      </c>
      <c r="AU14" s="465"/>
      <c r="AV14" s="465"/>
      <c r="AW14" s="465"/>
      <c r="AX14" s="373" t="s">
        <v>301</v>
      </c>
      <c r="AY14" s="465"/>
      <c r="AZ14" s="465"/>
      <c r="BA14" s="465"/>
      <c r="BB14" s="478" t="s">
        <v>316</v>
      </c>
      <c r="BC14" s="479"/>
      <c r="BD14" s="486" t="s">
        <v>323</v>
      </c>
      <c r="BE14" s="487"/>
      <c r="BF14" s="488"/>
      <c r="BG14" s="475" t="s">
        <v>326</v>
      </c>
      <c r="BH14" s="470" t="s">
        <v>324</v>
      </c>
      <c r="BI14" s="473" t="s">
        <v>325</v>
      </c>
    </row>
    <row r="15" spans="1:61" ht="15" thickBot="1" x14ac:dyDescent="0.4">
      <c r="A15" s="328" t="s">
        <v>291</v>
      </c>
      <c r="B15" s="329">
        <v>1</v>
      </c>
      <c r="C15" s="330">
        <v>2</v>
      </c>
      <c r="D15" s="330">
        <v>3</v>
      </c>
      <c r="E15" s="331">
        <v>4</v>
      </c>
      <c r="F15" s="329">
        <v>5</v>
      </c>
      <c r="G15" s="330">
        <v>6</v>
      </c>
      <c r="H15" s="330">
        <v>7</v>
      </c>
      <c r="I15" s="330">
        <v>8</v>
      </c>
      <c r="J15" s="331">
        <v>9</v>
      </c>
      <c r="K15" s="332">
        <v>10</v>
      </c>
      <c r="L15" s="330">
        <v>11</v>
      </c>
      <c r="M15" s="330">
        <v>12</v>
      </c>
      <c r="N15" s="333">
        <v>13</v>
      </c>
      <c r="O15" s="329">
        <v>14</v>
      </c>
      <c r="P15" s="330">
        <v>15</v>
      </c>
      <c r="Q15" s="330">
        <v>16</v>
      </c>
      <c r="R15" s="330">
        <v>17</v>
      </c>
      <c r="S15" s="331">
        <v>18</v>
      </c>
      <c r="T15" s="332">
        <v>19</v>
      </c>
      <c r="U15" s="330">
        <v>20</v>
      </c>
      <c r="V15" s="330">
        <v>21</v>
      </c>
      <c r="W15" s="333">
        <v>22</v>
      </c>
      <c r="X15" s="329">
        <v>23</v>
      </c>
      <c r="Y15" s="330">
        <v>24</v>
      </c>
      <c r="Z15" s="330">
        <v>25</v>
      </c>
      <c r="AA15" s="331">
        <v>26</v>
      </c>
      <c r="AB15" s="332">
        <v>27</v>
      </c>
      <c r="AC15" s="330">
        <v>28</v>
      </c>
      <c r="AD15" s="330">
        <v>29</v>
      </c>
      <c r="AE15" s="330">
        <v>30</v>
      </c>
      <c r="AF15" s="333">
        <v>31</v>
      </c>
      <c r="AG15" s="329">
        <v>32</v>
      </c>
      <c r="AH15" s="330">
        <v>33</v>
      </c>
      <c r="AI15" s="330">
        <v>34</v>
      </c>
      <c r="AJ15" s="331">
        <v>35</v>
      </c>
      <c r="AK15" s="332">
        <v>36</v>
      </c>
      <c r="AL15" s="330">
        <v>37</v>
      </c>
      <c r="AM15" s="330">
        <v>38</v>
      </c>
      <c r="AN15" s="333">
        <v>39</v>
      </c>
      <c r="AO15" s="329">
        <v>40</v>
      </c>
      <c r="AP15" s="330">
        <v>41</v>
      </c>
      <c r="AQ15" s="330">
        <v>42</v>
      </c>
      <c r="AR15" s="330">
        <v>43</v>
      </c>
      <c r="AS15" s="331">
        <v>44</v>
      </c>
      <c r="AT15" s="332">
        <v>45</v>
      </c>
      <c r="AU15" s="330">
        <v>46</v>
      </c>
      <c r="AV15" s="330">
        <v>47</v>
      </c>
      <c r="AW15" s="333">
        <v>48</v>
      </c>
      <c r="AX15" s="329">
        <v>49</v>
      </c>
      <c r="AY15" s="330">
        <v>50</v>
      </c>
      <c r="AZ15" s="330">
        <v>51</v>
      </c>
      <c r="BA15" s="333">
        <v>52</v>
      </c>
      <c r="BB15" s="480" t="s">
        <v>318</v>
      </c>
      <c r="BC15" s="483" t="s">
        <v>319</v>
      </c>
      <c r="BD15" s="489" t="s">
        <v>320</v>
      </c>
      <c r="BE15" s="492" t="s">
        <v>322</v>
      </c>
      <c r="BF15" s="495" t="s">
        <v>321</v>
      </c>
      <c r="BG15" s="476"/>
      <c r="BH15" s="471"/>
      <c r="BI15" s="474"/>
    </row>
    <row r="16" spans="1:61" x14ac:dyDescent="0.35">
      <c r="A16" s="496" t="s">
        <v>292</v>
      </c>
      <c r="B16" s="285">
        <v>1</v>
      </c>
      <c r="C16" s="285">
        <v>8</v>
      </c>
      <c r="D16" s="285">
        <v>15</v>
      </c>
      <c r="E16" s="285">
        <v>22</v>
      </c>
      <c r="F16" s="285">
        <v>29</v>
      </c>
      <c r="G16" s="285">
        <v>6</v>
      </c>
      <c r="H16" s="285">
        <v>13</v>
      </c>
      <c r="I16" s="285">
        <v>20</v>
      </c>
      <c r="J16" s="285">
        <v>27</v>
      </c>
      <c r="K16" s="302">
        <v>3</v>
      </c>
      <c r="L16" s="285">
        <v>10</v>
      </c>
      <c r="M16" s="285">
        <v>17</v>
      </c>
      <c r="N16" s="316">
        <v>24</v>
      </c>
      <c r="O16" s="285">
        <v>1</v>
      </c>
      <c r="P16" s="285">
        <v>8</v>
      </c>
      <c r="Q16" s="286">
        <v>15</v>
      </c>
      <c r="R16" s="287">
        <v>22</v>
      </c>
      <c r="S16" s="322">
        <v>29</v>
      </c>
      <c r="T16" s="286">
        <v>5</v>
      </c>
      <c r="U16" s="287">
        <v>12</v>
      </c>
      <c r="V16" s="287">
        <v>19</v>
      </c>
      <c r="W16" s="289">
        <v>26</v>
      </c>
      <c r="X16" s="325">
        <v>2</v>
      </c>
      <c r="Y16" s="287">
        <v>9</v>
      </c>
      <c r="Z16" s="287">
        <v>16</v>
      </c>
      <c r="AA16" s="322">
        <v>23</v>
      </c>
      <c r="AB16" s="286">
        <v>2</v>
      </c>
      <c r="AC16" s="288">
        <v>9</v>
      </c>
      <c r="AD16" s="287">
        <v>16</v>
      </c>
      <c r="AE16" s="287">
        <v>23</v>
      </c>
      <c r="AF16" s="289">
        <v>30</v>
      </c>
      <c r="AG16" s="325">
        <v>6</v>
      </c>
      <c r="AH16" s="289">
        <v>13</v>
      </c>
      <c r="AI16" s="285">
        <v>20</v>
      </c>
      <c r="AJ16" s="302">
        <v>27</v>
      </c>
      <c r="AK16" s="286">
        <v>4</v>
      </c>
      <c r="AL16" s="289">
        <v>11</v>
      </c>
      <c r="AM16" s="285">
        <v>18</v>
      </c>
      <c r="AN16" s="290">
        <v>25</v>
      </c>
      <c r="AO16" s="285">
        <v>1</v>
      </c>
      <c r="AP16" s="290">
        <v>8</v>
      </c>
      <c r="AQ16" s="285">
        <v>15</v>
      </c>
      <c r="AR16" s="290">
        <v>23</v>
      </c>
      <c r="AS16" s="285">
        <v>29</v>
      </c>
      <c r="AT16" s="290">
        <v>6</v>
      </c>
      <c r="AU16" s="285">
        <v>13</v>
      </c>
      <c r="AV16" s="290">
        <v>20</v>
      </c>
      <c r="AW16" s="316">
        <v>27</v>
      </c>
      <c r="AX16" s="285">
        <v>3</v>
      </c>
      <c r="AY16" s="285">
        <v>10</v>
      </c>
      <c r="AZ16" s="285">
        <v>17</v>
      </c>
      <c r="BA16" s="316">
        <v>24</v>
      </c>
      <c r="BB16" s="481"/>
      <c r="BC16" s="484"/>
      <c r="BD16" s="490"/>
      <c r="BE16" s="493"/>
      <c r="BF16" s="495"/>
      <c r="BG16" s="476"/>
      <c r="BH16" s="471"/>
      <c r="BI16" s="474"/>
    </row>
    <row r="17" spans="1:62" ht="15" customHeight="1" thickBot="1" x14ac:dyDescent="0.4">
      <c r="A17" s="497"/>
      <c r="B17" s="291">
        <v>7</v>
      </c>
      <c r="C17" s="291">
        <v>14</v>
      </c>
      <c r="D17" s="291">
        <v>21</v>
      </c>
      <c r="E17" s="291">
        <v>28</v>
      </c>
      <c r="F17" s="291">
        <v>5</v>
      </c>
      <c r="G17" s="291">
        <v>12</v>
      </c>
      <c r="H17" s="291">
        <v>19</v>
      </c>
      <c r="I17" s="291">
        <v>26</v>
      </c>
      <c r="J17" s="291">
        <v>2</v>
      </c>
      <c r="K17" s="303">
        <v>9</v>
      </c>
      <c r="L17" s="291">
        <v>16</v>
      </c>
      <c r="M17" s="291">
        <v>23</v>
      </c>
      <c r="N17" s="317">
        <v>30</v>
      </c>
      <c r="O17" s="291">
        <v>7</v>
      </c>
      <c r="P17" s="291">
        <v>14</v>
      </c>
      <c r="Q17" s="292">
        <v>21</v>
      </c>
      <c r="R17" s="293">
        <v>28</v>
      </c>
      <c r="S17" s="323">
        <v>4</v>
      </c>
      <c r="T17" s="292">
        <v>11</v>
      </c>
      <c r="U17" s="293">
        <v>18</v>
      </c>
      <c r="V17" s="293">
        <v>25</v>
      </c>
      <c r="W17" s="294">
        <v>1</v>
      </c>
      <c r="X17" s="326">
        <v>8</v>
      </c>
      <c r="Y17" s="293">
        <v>15</v>
      </c>
      <c r="Z17" s="293">
        <v>22</v>
      </c>
      <c r="AA17" s="323">
        <v>1</v>
      </c>
      <c r="AB17" s="292">
        <v>8</v>
      </c>
      <c r="AC17" s="293">
        <v>15</v>
      </c>
      <c r="AD17" s="293">
        <v>22</v>
      </c>
      <c r="AE17" s="293">
        <v>29</v>
      </c>
      <c r="AF17" s="294">
        <v>5</v>
      </c>
      <c r="AG17" s="326">
        <v>12</v>
      </c>
      <c r="AH17" s="294">
        <v>19</v>
      </c>
      <c r="AI17" s="291">
        <v>26</v>
      </c>
      <c r="AJ17" s="303">
        <v>3</v>
      </c>
      <c r="AK17" s="292">
        <v>10</v>
      </c>
      <c r="AL17" s="294">
        <v>17</v>
      </c>
      <c r="AM17" s="291">
        <v>24</v>
      </c>
      <c r="AN17" s="295">
        <v>31</v>
      </c>
      <c r="AO17" s="291">
        <v>7</v>
      </c>
      <c r="AP17" s="295">
        <v>14</v>
      </c>
      <c r="AQ17" s="291">
        <v>21</v>
      </c>
      <c r="AR17" s="295">
        <v>28</v>
      </c>
      <c r="AS17" s="291">
        <v>5</v>
      </c>
      <c r="AT17" s="295">
        <v>12</v>
      </c>
      <c r="AU17" s="291">
        <v>19</v>
      </c>
      <c r="AV17" s="295">
        <v>26</v>
      </c>
      <c r="AW17" s="317">
        <v>2</v>
      </c>
      <c r="AX17" s="291">
        <v>9</v>
      </c>
      <c r="AY17" s="291">
        <v>16</v>
      </c>
      <c r="AZ17" s="291">
        <v>23</v>
      </c>
      <c r="BA17" s="317">
        <v>31</v>
      </c>
      <c r="BB17" s="482"/>
      <c r="BC17" s="485"/>
      <c r="BD17" s="491"/>
      <c r="BE17" s="494"/>
      <c r="BF17" s="495"/>
      <c r="BG17" s="477"/>
      <c r="BH17" s="472"/>
      <c r="BI17" s="474"/>
    </row>
    <row r="18" spans="1:62" x14ac:dyDescent="0.35">
      <c r="A18" s="299" t="s">
        <v>7</v>
      </c>
      <c r="B18" s="310"/>
      <c r="C18" s="311"/>
      <c r="D18" s="311"/>
      <c r="E18" s="312"/>
      <c r="F18" s="310"/>
      <c r="G18" s="311"/>
      <c r="H18" s="311"/>
      <c r="I18" s="311"/>
      <c r="J18" s="312"/>
      <c r="K18" s="313"/>
      <c r="L18" s="357">
        <v>16</v>
      </c>
      <c r="M18" s="311"/>
      <c r="N18" s="318"/>
      <c r="O18" s="310"/>
      <c r="P18" s="311"/>
      <c r="Q18" s="311"/>
      <c r="R18" s="311" t="s">
        <v>303</v>
      </c>
      <c r="S18" s="312" t="s">
        <v>305</v>
      </c>
      <c r="T18" s="313" t="s">
        <v>305</v>
      </c>
      <c r="U18" s="311"/>
      <c r="V18" s="311"/>
      <c r="W18" s="318"/>
      <c r="X18" s="310"/>
      <c r="Y18" s="311"/>
      <c r="Z18" s="311"/>
      <c r="AA18" s="312"/>
      <c r="AB18" s="313"/>
      <c r="AC18" s="357">
        <v>23</v>
      </c>
      <c r="AD18" s="350"/>
      <c r="AE18" s="311"/>
      <c r="AF18" s="318"/>
      <c r="AG18" s="310"/>
      <c r="AH18" s="311"/>
      <c r="AI18" s="311"/>
      <c r="AJ18" s="312"/>
      <c r="AK18" s="313"/>
      <c r="AL18" s="311"/>
      <c r="AM18" s="311"/>
      <c r="AN18" s="318"/>
      <c r="AO18" s="310"/>
      <c r="AP18" s="311"/>
      <c r="AQ18" s="311"/>
      <c r="AR18" s="311" t="s">
        <v>303</v>
      </c>
      <c r="AS18" s="312" t="s">
        <v>305</v>
      </c>
      <c r="AT18" s="312" t="s">
        <v>305</v>
      </c>
      <c r="AU18" s="312" t="s">
        <v>305</v>
      </c>
      <c r="AV18" s="312" t="s">
        <v>305</v>
      </c>
      <c r="AW18" s="312" t="s">
        <v>305</v>
      </c>
      <c r="AX18" s="312" t="s">
        <v>305</v>
      </c>
      <c r="AY18" s="312" t="s">
        <v>305</v>
      </c>
      <c r="AZ18" s="312" t="s">
        <v>305</v>
      </c>
      <c r="BA18" s="318" t="s">
        <v>305</v>
      </c>
      <c r="BB18" s="335">
        <f>L18+AC18</f>
        <v>39</v>
      </c>
      <c r="BC18" s="347">
        <f>BB18*36</f>
        <v>1404</v>
      </c>
      <c r="BD18" s="335"/>
      <c r="BE18" s="334"/>
      <c r="BF18" s="319"/>
      <c r="BG18" s="339">
        <v>2</v>
      </c>
      <c r="BH18" s="343">
        <v>11</v>
      </c>
      <c r="BI18" s="86">
        <f>BB18+BD18+BE18+BF18+BH18+BG18</f>
        <v>52</v>
      </c>
    </row>
    <row r="19" spans="1:62" x14ac:dyDescent="0.35">
      <c r="A19" s="300" t="s">
        <v>8</v>
      </c>
      <c r="B19" s="305"/>
      <c r="C19" s="86"/>
      <c r="D19" s="86"/>
      <c r="E19" s="306"/>
      <c r="F19" s="305"/>
      <c r="G19" s="86"/>
      <c r="H19" s="86"/>
      <c r="I19" s="86"/>
      <c r="J19" s="306"/>
      <c r="K19" s="297"/>
      <c r="L19" s="358">
        <v>16</v>
      </c>
      <c r="M19" s="86"/>
      <c r="N19" s="319"/>
      <c r="O19" s="305"/>
      <c r="P19" s="86"/>
      <c r="Q19" s="86"/>
      <c r="R19" s="163" t="s">
        <v>303</v>
      </c>
      <c r="S19" s="304" t="s">
        <v>305</v>
      </c>
      <c r="T19" s="296" t="s">
        <v>305</v>
      </c>
      <c r="U19" s="86"/>
      <c r="V19" s="86"/>
      <c r="W19" s="319"/>
      <c r="X19" s="305"/>
      <c r="Y19" s="86"/>
      <c r="Z19" s="86"/>
      <c r="AA19" s="306"/>
      <c r="AB19" s="297"/>
      <c r="AC19" s="358">
        <v>21</v>
      </c>
      <c r="AD19" s="351"/>
      <c r="AE19" s="86"/>
      <c r="AF19" s="319"/>
      <c r="AG19" s="305"/>
      <c r="AH19" s="86"/>
      <c r="AI19" s="86"/>
      <c r="AJ19" s="306"/>
      <c r="AK19" s="297"/>
      <c r="AL19" s="86"/>
      <c r="AM19" s="86"/>
      <c r="AN19" s="319"/>
      <c r="AO19" s="305"/>
      <c r="AP19" s="86" t="s">
        <v>307</v>
      </c>
      <c r="AQ19" s="86" t="s">
        <v>307</v>
      </c>
      <c r="AR19" s="86" t="s">
        <v>303</v>
      </c>
      <c r="AS19" s="306" t="s">
        <v>305</v>
      </c>
      <c r="AT19" s="306" t="s">
        <v>305</v>
      </c>
      <c r="AU19" s="306" t="s">
        <v>305</v>
      </c>
      <c r="AV19" s="306" t="s">
        <v>305</v>
      </c>
      <c r="AW19" s="306" t="s">
        <v>305</v>
      </c>
      <c r="AX19" s="306" t="s">
        <v>305</v>
      </c>
      <c r="AY19" s="306" t="s">
        <v>305</v>
      </c>
      <c r="AZ19" s="306" t="s">
        <v>305</v>
      </c>
      <c r="BA19" s="319" t="s">
        <v>305</v>
      </c>
      <c r="BB19" s="335">
        <f t="shared" ref="BB19:BB20" si="0">L19+AC19</f>
        <v>37</v>
      </c>
      <c r="BC19" s="347">
        <f t="shared" ref="BC19:BC20" si="1">BB19*36</f>
        <v>1332</v>
      </c>
      <c r="BD19" s="335">
        <v>2</v>
      </c>
      <c r="BE19" s="334"/>
      <c r="BF19" s="319"/>
      <c r="BG19" s="339">
        <v>2</v>
      </c>
      <c r="BH19" s="343">
        <v>11</v>
      </c>
      <c r="BI19" s="86">
        <f t="shared" ref="BI19:BI20" si="2">BB19+BD19+BE19+BF19+BH19+BG19</f>
        <v>52</v>
      </c>
    </row>
    <row r="20" spans="1:62" ht="15" thickBot="1" x14ac:dyDescent="0.4">
      <c r="A20" s="301" t="s">
        <v>9</v>
      </c>
      <c r="B20" s="307"/>
      <c r="C20" s="308"/>
      <c r="D20" s="308"/>
      <c r="E20" s="309"/>
      <c r="F20" s="307"/>
      <c r="G20" s="308"/>
      <c r="H20" s="308"/>
      <c r="I20" s="308"/>
      <c r="J20" s="309"/>
      <c r="K20" s="314"/>
      <c r="L20" s="359">
        <v>14</v>
      </c>
      <c r="M20" s="308"/>
      <c r="N20" s="320"/>
      <c r="O20" s="307"/>
      <c r="P20" s="308" t="s">
        <v>307</v>
      </c>
      <c r="Q20" s="308" t="s">
        <v>307</v>
      </c>
      <c r="R20" s="315" t="s">
        <v>303</v>
      </c>
      <c r="S20" s="324" t="s">
        <v>305</v>
      </c>
      <c r="T20" s="321" t="s">
        <v>305</v>
      </c>
      <c r="U20" s="308"/>
      <c r="V20" s="308"/>
      <c r="W20" s="320"/>
      <c r="X20" s="307"/>
      <c r="Y20" s="308"/>
      <c r="Z20" s="308"/>
      <c r="AA20" s="309"/>
      <c r="AB20" s="314"/>
      <c r="AC20" s="359">
        <v>9</v>
      </c>
      <c r="AD20" s="352" t="s">
        <v>303</v>
      </c>
      <c r="AE20" s="308">
        <v>8</v>
      </c>
      <c r="AF20" s="320">
        <v>8</v>
      </c>
      <c r="AG20" s="307">
        <v>8</v>
      </c>
      <c r="AH20" s="308">
        <v>8</v>
      </c>
      <c r="AI20" s="308" t="s">
        <v>309</v>
      </c>
      <c r="AJ20" s="309" t="s">
        <v>309</v>
      </c>
      <c r="AK20" s="314" t="s">
        <v>309</v>
      </c>
      <c r="AL20" s="308" t="s">
        <v>309</v>
      </c>
      <c r="AM20" s="308" t="s">
        <v>313</v>
      </c>
      <c r="AN20" s="320" t="s">
        <v>313</v>
      </c>
      <c r="AO20" s="307" t="s">
        <v>313</v>
      </c>
      <c r="AP20" s="308" t="s">
        <v>313</v>
      </c>
      <c r="AQ20" s="308" t="s">
        <v>311</v>
      </c>
      <c r="AR20" s="308" t="s">
        <v>311</v>
      </c>
      <c r="AS20" s="309"/>
      <c r="AT20" s="314"/>
      <c r="AU20" s="308"/>
      <c r="AV20" s="308"/>
      <c r="AW20" s="320"/>
      <c r="AX20" s="307"/>
      <c r="AY20" s="308"/>
      <c r="AZ20" s="308"/>
      <c r="BA20" s="320"/>
      <c r="BB20" s="335">
        <f t="shared" si="0"/>
        <v>23</v>
      </c>
      <c r="BC20" s="348">
        <f t="shared" si="1"/>
        <v>828</v>
      </c>
      <c r="BD20" s="336">
        <v>2</v>
      </c>
      <c r="BE20" s="337">
        <v>4</v>
      </c>
      <c r="BF20" s="338">
        <v>4</v>
      </c>
      <c r="BG20" s="340">
        <v>8</v>
      </c>
      <c r="BH20" s="344"/>
      <c r="BI20" s="243">
        <f t="shared" si="2"/>
        <v>41</v>
      </c>
    </row>
    <row r="21" spans="1:62" ht="15" thickBot="1" x14ac:dyDescent="0.4">
      <c r="BB21" s="349">
        <f>SUM(BB18:BB20)</f>
        <v>99</v>
      </c>
      <c r="BC21" s="349">
        <f t="shared" ref="BC21:BF21" si="3">SUM(BC18:BC20)</f>
        <v>3564</v>
      </c>
      <c r="BD21" s="341">
        <f t="shared" si="3"/>
        <v>4</v>
      </c>
      <c r="BE21" s="341">
        <f t="shared" si="3"/>
        <v>4</v>
      </c>
      <c r="BF21" s="341">
        <f t="shared" si="3"/>
        <v>4</v>
      </c>
      <c r="BG21" s="342">
        <f>SUM(BG18:BG20)</f>
        <v>12</v>
      </c>
      <c r="BH21" s="341">
        <f>SUM(BH18:BH20)</f>
        <v>22</v>
      </c>
      <c r="BI21" s="345">
        <f>SUM(BI18:BI20)</f>
        <v>145</v>
      </c>
    </row>
    <row r="22" spans="1:62" ht="15" thickBot="1" x14ac:dyDescent="0.4">
      <c r="B22" s="284"/>
      <c r="C22" t="s">
        <v>14</v>
      </c>
      <c r="O22" t="s">
        <v>307</v>
      </c>
      <c r="P22" t="s">
        <v>258</v>
      </c>
      <c r="AA22" t="s">
        <v>311</v>
      </c>
      <c r="AB22" t="s">
        <v>312</v>
      </c>
      <c r="BD22" s="468">
        <f>(BD21+BE21+BF21)*36</f>
        <v>432</v>
      </c>
      <c r="BE22" s="469"/>
      <c r="BF22" s="353" t="s">
        <v>317</v>
      </c>
      <c r="BG22" s="354"/>
      <c r="BH22" s="354"/>
      <c r="BI22" s="355">
        <f>(BI21*36)-(BH21*36)</f>
        <v>4428</v>
      </c>
      <c r="BJ22" s="356" t="s">
        <v>327</v>
      </c>
    </row>
    <row r="23" spans="1:62" x14ac:dyDescent="0.35">
      <c r="B23" t="s">
        <v>303</v>
      </c>
      <c r="C23" t="s">
        <v>304</v>
      </c>
      <c r="O23" s="327">
        <v>8</v>
      </c>
      <c r="P23" t="s">
        <v>308</v>
      </c>
      <c r="AA23" t="s">
        <v>313</v>
      </c>
      <c r="AB23" t="s">
        <v>314</v>
      </c>
      <c r="BI23" s="346"/>
    </row>
    <row r="24" spans="1:62" x14ac:dyDescent="0.35">
      <c r="B24" t="s">
        <v>305</v>
      </c>
      <c r="C24" t="s">
        <v>306</v>
      </c>
      <c r="O24" t="s">
        <v>309</v>
      </c>
      <c r="P24" t="s">
        <v>310</v>
      </c>
    </row>
  </sheetData>
  <mergeCells count="31">
    <mergeCell ref="BD22:BE22"/>
    <mergeCell ref="BH14:BH17"/>
    <mergeCell ref="BI14:BI17"/>
    <mergeCell ref="BG14:BG17"/>
    <mergeCell ref="A8:BA8"/>
    <mergeCell ref="BB14:BC14"/>
    <mergeCell ref="BB15:BB17"/>
    <mergeCell ref="BC15:BC17"/>
    <mergeCell ref="BD14:BF14"/>
    <mergeCell ref="BD15:BD17"/>
    <mergeCell ref="BE15:BE17"/>
    <mergeCell ref="BF15:BF17"/>
    <mergeCell ref="A16:A17"/>
    <mergeCell ref="A1:BA1"/>
    <mergeCell ref="A2:BA2"/>
    <mergeCell ref="A3:BA3"/>
    <mergeCell ref="A4:BA4"/>
    <mergeCell ref="A6:BA6"/>
    <mergeCell ref="A7:BA7"/>
    <mergeCell ref="AB14:AF14"/>
    <mergeCell ref="AG14:AJ14"/>
    <mergeCell ref="AK14:AN14"/>
    <mergeCell ref="AO14:AS14"/>
    <mergeCell ref="AT14:AW14"/>
    <mergeCell ref="AX14:BA14"/>
    <mergeCell ref="F14:J14"/>
    <mergeCell ref="K14:N14"/>
    <mergeCell ref="O14:S14"/>
    <mergeCell ref="T14:W14"/>
    <mergeCell ref="X14:AA14"/>
    <mergeCell ref="B14:E14"/>
  </mergeCells>
  <pageMargins left="0.25" right="0.25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515F-B767-4991-AD5A-CD91F20D6BCF}">
  <dimension ref="A1:P40"/>
  <sheetViews>
    <sheetView topLeftCell="A36" workbookViewId="0">
      <selection activeCell="J40" sqref="J40"/>
    </sheetView>
  </sheetViews>
  <sheetFormatPr defaultRowHeight="14.5" x14ac:dyDescent="0.35"/>
  <cols>
    <col min="1" max="1" width="8.453125" customWidth="1"/>
    <col min="2" max="2" width="23.7265625" customWidth="1"/>
    <col min="5" max="5" width="5.26953125" customWidth="1"/>
    <col min="6" max="6" width="5" customWidth="1"/>
    <col min="7" max="7" width="5.7265625" customWidth="1"/>
    <col min="8" max="8" width="6" customWidth="1"/>
    <col min="9" max="9" width="7.7265625" customWidth="1"/>
    <col min="10" max="10" width="15.26953125" customWidth="1"/>
    <col min="11" max="12" width="6.26953125" customWidth="1"/>
    <col min="13" max="13" width="7.81640625" customWidth="1"/>
    <col min="14" max="14" width="7.26953125" customWidth="1"/>
    <col min="15" max="15" width="8.26953125" customWidth="1"/>
    <col min="16" max="16" width="7.453125" customWidth="1"/>
  </cols>
  <sheetData>
    <row r="1" spans="1:16" ht="15" customHeight="1" x14ac:dyDescent="0.35">
      <c r="A1" s="507" t="s">
        <v>112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16" ht="27" customHeight="1" thickBot="1" x14ac:dyDescent="0.4">
      <c r="A2" s="508" t="s">
        <v>211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</row>
    <row r="3" spans="1:16" ht="25.5" customHeight="1" thickBot="1" x14ac:dyDescent="0.4">
      <c r="A3" s="509" t="s">
        <v>0</v>
      </c>
      <c r="B3" s="509" t="s">
        <v>122</v>
      </c>
      <c r="C3" s="498" t="s">
        <v>123</v>
      </c>
      <c r="D3" s="499"/>
      <c r="E3" s="499"/>
      <c r="F3" s="499"/>
      <c r="G3" s="499"/>
      <c r="H3" s="499"/>
      <c r="I3" s="499"/>
      <c r="J3" s="500"/>
      <c r="K3" s="498" t="s">
        <v>124</v>
      </c>
      <c r="L3" s="499"/>
      <c r="M3" s="499"/>
      <c r="N3" s="499"/>
      <c r="O3" s="499"/>
      <c r="P3" s="500"/>
    </row>
    <row r="4" spans="1:16" ht="30" customHeight="1" thickBot="1" x14ac:dyDescent="0.4">
      <c r="A4" s="510"/>
      <c r="B4" s="510"/>
      <c r="C4" s="154" t="s">
        <v>206</v>
      </c>
      <c r="D4" s="512" t="s">
        <v>125</v>
      </c>
      <c r="E4" s="521"/>
      <c r="F4" s="521"/>
      <c r="G4" s="522"/>
      <c r="H4" s="516" t="s">
        <v>205</v>
      </c>
      <c r="I4" s="516" t="s">
        <v>204</v>
      </c>
      <c r="J4" s="516" t="s">
        <v>203</v>
      </c>
      <c r="K4" s="519" t="s">
        <v>126</v>
      </c>
      <c r="L4" s="520"/>
      <c r="M4" s="519" t="s">
        <v>8</v>
      </c>
      <c r="N4" s="520"/>
      <c r="O4" s="519" t="s">
        <v>9</v>
      </c>
      <c r="P4" s="520"/>
    </row>
    <row r="5" spans="1:16" ht="23.25" customHeight="1" thickBot="1" x14ac:dyDescent="0.4">
      <c r="A5" s="510"/>
      <c r="B5" s="510"/>
      <c r="C5" s="155"/>
      <c r="D5" s="524" t="s">
        <v>10</v>
      </c>
      <c r="E5" s="521"/>
      <c r="F5" s="522"/>
      <c r="G5" s="514" t="s">
        <v>208</v>
      </c>
      <c r="H5" s="517"/>
      <c r="I5" s="517"/>
      <c r="J5" s="517"/>
      <c r="K5" s="156" t="s">
        <v>127</v>
      </c>
      <c r="L5" s="156" t="s">
        <v>128</v>
      </c>
      <c r="M5" s="157" t="s">
        <v>129</v>
      </c>
      <c r="N5" s="157" t="s">
        <v>130</v>
      </c>
      <c r="O5" s="157" t="s">
        <v>131</v>
      </c>
      <c r="P5" s="157" t="s">
        <v>132</v>
      </c>
    </row>
    <row r="6" spans="1:16" ht="15" customHeight="1" x14ac:dyDescent="0.35">
      <c r="A6" s="510"/>
      <c r="B6" s="510"/>
      <c r="C6" s="155"/>
      <c r="D6" s="512" t="s">
        <v>207</v>
      </c>
      <c r="E6" s="523" t="s">
        <v>133</v>
      </c>
      <c r="F6" s="523"/>
      <c r="G6" s="514"/>
      <c r="H6" s="517"/>
      <c r="I6" s="517"/>
      <c r="J6" s="517"/>
      <c r="K6" s="158"/>
      <c r="L6" s="158"/>
      <c r="M6" s="159"/>
      <c r="N6" s="159"/>
      <c r="O6" s="159"/>
      <c r="P6" s="159"/>
    </row>
    <row r="7" spans="1:16" ht="31.5" x14ac:dyDescent="0.35">
      <c r="A7" s="511"/>
      <c r="B7" s="511"/>
      <c r="C7" s="155"/>
      <c r="D7" s="513"/>
      <c r="E7" s="154" t="s">
        <v>209</v>
      </c>
      <c r="F7" s="154" t="s">
        <v>210</v>
      </c>
      <c r="G7" s="515"/>
      <c r="H7" s="518"/>
      <c r="I7" s="518"/>
      <c r="J7" s="518"/>
      <c r="K7" s="158"/>
      <c r="L7" s="158"/>
      <c r="M7" s="159"/>
      <c r="N7" s="159"/>
      <c r="O7" s="159"/>
      <c r="P7" s="159"/>
    </row>
    <row r="8" spans="1:16" x14ac:dyDescent="0.35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</row>
    <row r="9" spans="1:16" x14ac:dyDescent="0.35">
      <c r="A9" s="503" t="s">
        <v>134</v>
      </c>
      <c r="B9" s="504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145" t="s">
        <v>135</v>
      </c>
      <c r="N9" s="145" t="s">
        <v>135</v>
      </c>
      <c r="O9" s="145" t="s">
        <v>135</v>
      </c>
      <c r="P9" s="145" t="s">
        <v>135</v>
      </c>
    </row>
    <row r="10" spans="1:16" ht="32" thickBot="1" x14ac:dyDescent="0.4">
      <c r="A10" s="505"/>
      <c r="B10" s="506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146" t="s">
        <v>136</v>
      </c>
      <c r="N10" s="146" t="s">
        <v>136</v>
      </c>
      <c r="O10" s="146" t="s">
        <v>136</v>
      </c>
      <c r="P10" s="147" t="s">
        <v>136</v>
      </c>
    </row>
    <row r="11" spans="1:16" ht="23.5" thickBot="1" x14ac:dyDescent="0.4">
      <c r="A11" s="164" t="s">
        <v>137</v>
      </c>
      <c r="B11" s="165" t="s">
        <v>138</v>
      </c>
      <c r="C11" s="166">
        <v>1476</v>
      </c>
      <c r="D11" s="166">
        <v>1404</v>
      </c>
      <c r="E11" s="167"/>
      <c r="F11" s="167"/>
      <c r="G11" s="167"/>
      <c r="H11" s="167"/>
      <c r="I11" s="166">
        <v>72</v>
      </c>
      <c r="J11" s="166"/>
      <c r="K11" s="168">
        <v>576</v>
      </c>
      <c r="L11" s="166">
        <v>828</v>
      </c>
      <c r="M11" s="166"/>
      <c r="N11" s="166"/>
      <c r="O11" s="166"/>
      <c r="P11" s="166"/>
    </row>
    <row r="12" spans="1:16" x14ac:dyDescent="0.35">
      <c r="A12" s="123" t="s">
        <v>139</v>
      </c>
      <c r="B12" s="160" t="s">
        <v>140</v>
      </c>
      <c r="C12" s="161">
        <v>72</v>
      </c>
      <c r="D12" s="162">
        <v>60</v>
      </c>
      <c r="E12" s="161"/>
      <c r="F12" s="161"/>
      <c r="G12" s="161"/>
      <c r="H12" s="161"/>
      <c r="I12" s="153" t="s">
        <v>168</v>
      </c>
      <c r="J12" s="153"/>
      <c r="K12" s="161">
        <v>30</v>
      </c>
      <c r="L12" s="161">
        <v>30</v>
      </c>
      <c r="M12" s="163"/>
      <c r="N12" s="163"/>
      <c r="O12" s="163"/>
      <c r="P12" s="163"/>
    </row>
    <row r="13" spans="1:16" x14ac:dyDescent="0.35">
      <c r="A13" s="49" t="s">
        <v>141</v>
      </c>
      <c r="B13" s="50" t="s">
        <v>142</v>
      </c>
      <c r="C13" s="150">
        <v>144</v>
      </c>
      <c r="D13" s="151">
        <v>144</v>
      </c>
      <c r="E13" s="150"/>
      <c r="F13" s="150"/>
      <c r="G13" s="150"/>
      <c r="H13" s="150"/>
      <c r="I13" s="152"/>
      <c r="J13" s="152" t="s">
        <v>171</v>
      </c>
      <c r="K13" s="150">
        <v>32</v>
      </c>
      <c r="L13" s="150">
        <v>112</v>
      </c>
      <c r="M13" s="86"/>
      <c r="N13" s="86"/>
      <c r="O13" s="86"/>
      <c r="P13" s="86"/>
    </row>
    <row r="14" spans="1:16" x14ac:dyDescent="0.35">
      <c r="A14" s="49" t="s">
        <v>143</v>
      </c>
      <c r="B14" s="50" t="s">
        <v>144</v>
      </c>
      <c r="C14" s="150">
        <v>108</v>
      </c>
      <c r="D14" s="151">
        <v>108</v>
      </c>
      <c r="E14" s="150"/>
      <c r="F14" s="150"/>
      <c r="G14" s="150"/>
      <c r="H14" s="150"/>
      <c r="I14" s="152"/>
      <c r="J14" s="152" t="s">
        <v>171</v>
      </c>
      <c r="K14" s="150">
        <v>32</v>
      </c>
      <c r="L14" s="150">
        <v>76</v>
      </c>
      <c r="M14" s="86"/>
      <c r="N14" s="86"/>
      <c r="O14" s="86"/>
      <c r="P14" s="86"/>
    </row>
    <row r="15" spans="1:16" ht="21" x14ac:dyDescent="0.35">
      <c r="A15" s="49" t="s">
        <v>145</v>
      </c>
      <c r="B15" s="50" t="s">
        <v>146</v>
      </c>
      <c r="C15" s="150">
        <v>232</v>
      </c>
      <c r="D15" s="151">
        <v>202</v>
      </c>
      <c r="E15" s="150"/>
      <c r="F15" s="150"/>
      <c r="G15" s="150"/>
      <c r="H15" s="150"/>
      <c r="I15" s="152" t="s">
        <v>169</v>
      </c>
      <c r="J15" s="152"/>
      <c r="K15" s="150">
        <v>112</v>
      </c>
      <c r="L15" s="150">
        <v>90</v>
      </c>
      <c r="M15" s="86"/>
      <c r="N15" s="86"/>
      <c r="O15" s="86"/>
      <c r="P15" s="86"/>
    </row>
    <row r="16" spans="1:16" x14ac:dyDescent="0.35">
      <c r="A16" s="49" t="s">
        <v>147</v>
      </c>
      <c r="B16" s="50" t="s">
        <v>148</v>
      </c>
      <c r="C16" s="150">
        <v>136</v>
      </c>
      <c r="D16" s="151">
        <v>136</v>
      </c>
      <c r="E16" s="150"/>
      <c r="F16" s="150"/>
      <c r="G16" s="150"/>
      <c r="H16" s="150"/>
      <c r="I16" s="152"/>
      <c r="J16" s="152" t="s">
        <v>171</v>
      </c>
      <c r="K16" s="150">
        <v>64</v>
      </c>
      <c r="L16" s="150">
        <v>72</v>
      </c>
      <c r="M16" s="86"/>
      <c r="N16" s="86"/>
      <c r="O16" s="86"/>
      <c r="P16" s="86"/>
    </row>
    <row r="17" spans="1:16" x14ac:dyDescent="0.35">
      <c r="A17" s="49" t="s">
        <v>149</v>
      </c>
      <c r="B17" s="50" t="s">
        <v>17</v>
      </c>
      <c r="C17" s="150">
        <v>72</v>
      </c>
      <c r="D17" s="151">
        <v>72</v>
      </c>
      <c r="E17" s="150"/>
      <c r="F17" s="150"/>
      <c r="G17" s="150"/>
      <c r="H17" s="150"/>
      <c r="I17" s="152"/>
      <c r="J17" s="148" t="s">
        <v>171</v>
      </c>
      <c r="K17" s="150">
        <v>32</v>
      </c>
      <c r="L17" s="150">
        <v>40</v>
      </c>
      <c r="M17" s="86"/>
      <c r="N17" s="86"/>
      <c r="O17" s="86"/>
      <c r="P17" s="86"/>
    </row>
    <row r="18" spans="1:16" ht="23" x14ac:dyDescent="0.35">
      <c r="A18" s="49" t="s">
        <v>150</v>
      </c>
      <c r="B18" s="50" t="s">
        <v>151</v>
      </c>
      <c r="C18" s="150">
        <v>68</v>
      </c>
      <c r="D18" s="151">
        <v>68</v>
      </c>
      <c r="E18" s="150"/>
      <c r="F18" s="150"/>
      <c r="G18" s="150"/>
      <c r="H18" s="150"/>
      <c r="I18" s="152"/>
      <c r="J18" s="152" t="s">
        <v>171</v>
      </c>
      <c r="K18" s="150">
        <v>32</v>
      </c>
      <c r="L18" s="150">
        <v>36</v>
      </c>
      <c r="M18" s="86"/>
      <c r="N18" s="86"/>
      <c r="O18" s="86"/>
      <c r="P18" s="86"/>
    </row>
    <row r="19" spans="1:16" x14ac:dyDescent="0.35">
      <c r="A19" s="49" t="s">
        <v>152</v>
      </c>
      <c r="B19" s="50" t="s">
        <v>153</v>
      </c>
      <c r="C19" s="150">
        <v>34</v>
      </c>
      <c r="D19" s="151">
        <v>34</v>
      </c>
      <c r="E19" s="150"/>
      <c r="F19" s="150"/>
      <c r="G19" s="150"/>
      <c r="H19" s="150"/>
      <c r="I19" s="152"/>
      <c r="J19" s="152" t="s">
        <v>172</v>
      </c>
      <c r="K19" s="150">
        <v>34</v>
      </c>
      <c r="L19" s="150"/>
      <c r="M19" s="86"/>
      <c r="N19" s="86"/>
      <c r="O19" s="86"/>
      <c r="P19" s="86"/>
    </row>
    <row r="20" spans="1:16" x14ac:dyDescent="0.35">
      <c r="A20" s="49" t="s">
        <v>154</v>
      </c>
      <c r="B20" s="50" t="s">
        <v>155</v>
      </c>
      <c r="C20" s="150">
        <v>144</v>
      </c>
      <c r="D20" s="151">
        <v>144</v>
      </c>
      <c r="E20" s="150"/>
      <c r="F20" s="150"/>
      <c r="G20" s="150"/>
      <c r="H20" s="150"/>
      <c r="I20" s="152"/>
      <c r="J20" s="152" t="s">
        <v>173</v>
      </c>
      <c r="K20" s="150">
        <v>48</v>
      </c>
      <c r="L20" s="150">
        <v>96</v>
      </c>
      <c r="M20" s="86"/>
      <c r="N20" s="86"/>
      <c r="O20" s="86"/>
      <c r="P20" s="86"/>
    </row>
    <row r="21" spans="1:16" x14ac:dyDescent="0.35">
      <c r="A21" s="49" t="s">
        <v>156</v>
      </c>
      <c r="B21" s="50" t="s">
        <v>157</v>
      </c>
      <c r="C21" s="150">
        <v>144</v>
      </c>
      <c r="D21" s="151">
        <v>114</v>
      </c>
      <c r="E21" s="150"/>
      <c r="F21" s="150"/>
      <c r="G21" s="150"/>
      <c r="H21" s="150"/>
      <c r="I21" s="152" t="s">
        <v>170</v>
      </c>
      <c r="J21" s="152"/>
      <c r="K21" s="150">
        <v>32</v>
      </c>
      <c r="L21" s="150">
        <v>82</v>
      </c>
      <c r="M21" s="86"/>
      <c r="N21" s="86"/>
      <c r="O21" s="86"/>
      <c r="P21" s="86"/>
    </row>
    <row r="22" spans="1:16" x14ac:dyDescent="0.35">
      <c r="A22" s="49" t="s">
        <v>158</v>
      </c>
      <c r="B22" s="50" t="s">
        <v>159</v>
      </c>
      <c r="C22" s="150">
        <v>108</v>
      </c>
      <c r="D22" s="151">
        <v>108</v>
      </c>
      <c r="E22" s="150"/>
      <c r="F22" s="150"/>
      <c r="G22" s="150"/>
      <c r="H22" s="150"/>
      <c r="I22" s="152">
        <v>-1.2</v>
      </c>
      <c r="J22" s="152" t="s">
        <v>171</v>
      </c>
      <c r="K22" s="150">
        <v>32</v>
      </c>
      <c r="L22" s="150">
        <v>76</v>
      </c>
      <c r="M22" s="86"/>
      <c r="N22" s="86"/>
      <c r="O22" s="86"/>
      <c r="P22" s="86"/>
    </row>
    <row r="23" spans="1:16" x14ac:dyDescent="0.35">
      <c r="A23" s="49" t="s">
        <v>160</v>
      </c>
      <c r="B23" s="50" t="s">
        <v>161</v>
      </c>
      <c r="C23" s="150">
        <v>72</v>
      </c>
      <c r="D23" s="151">
        <v>72</v>
      </c>
      <c r="E23" s="150"/>
      <c r="F23" s="150"/>
      <c r="G23" s="150"/>
      <c r="H23" s="150"/>
      <c r="I23" s="86"/>
      <c r="J23" s="152" t="s">
        <v>171</v>
      </c>
      <c r="K23" s="150">
        <v>32</v>
      </c>
      <c r="L23" s="150">
        <v>40</v>
      </c>
      <c r="M23" s="86"/>
      <c r="N23" s="86"/>
      <c r="O23" s="86"/>
      <c r="P23" s="86"/>
    </row>
    <row r="24" spans="1:16" x14ac:dyDescent="0.35">
      <c r="A24" s="49" t="s">
        <v>162</v>
      </c>
      <c r="B24" s="50" t="s">
        <v>163</v>
      </c>
      <c r="C24" s="150">
        <v>32</v>
      </c>
      <c r="D24" s="151">
        <v>32</v>
      </c>
      <c r="E24" s="150"/>
      <c r="F24" s="150"/>
      <c r="G24" s="150"/>
      <c r="H24" s="150"/>
      <c r="I24" s="86"/>
      <c r="J24" s="152" t="s">
        <v>174</v>
      </c>
      <c r="K24" s="150">
        <v>32</v>
      </c>
      <c r="L24" s="150"/>
      <c r="M24" s="86"/>
      <c r="N24" s="86"/>
      <c r="O24" s="86"/>
      <c r="P24" s="86"/>
    </row>
    <row r="25" spans="1:16" x14ac:dyDescent="0.35">
      <c r="A25" s="49" t="s">
        <v>164</v>
      </c>
      <c r="B25" s="50" t="s">
        <v>165</v>
      </c>
      <c r="C25" s="150">
        <v>78</v>
      </c>
      <c r="D25" s="151">
        <v>78</v>
      </c>
      <c r="E25" s="150"/>
      <c r="F25" s="150"/>
      <c r="G25" s="150"/>
      <c r="H25" s="150"/>
      <c r="I25" s="86"/>
      <c r="J25" s="152" t="s">
        <v>171</v>
      </c>
      <c r="K25" s="150">
        <v>32</v>
      </c>
      <c r="L25" s="150">
        <v>46</v>
      </c>
      <c r="M25" s="86"/>
      <c r="N25" s="86"/>
      <c r="O25" s="86"/>
      <c r="P25" s="86"/>
    </row>
    <row r="26" spans="1:16" ht="27.75" customHeight="1" thickBot="1" x14ac:dyDescent="0.4">
      <c r="A26" s="49" t="s">
        <v>166</v>
      </c>
      <c r="B26" s="85" t="s">
        <v>167</v>
      </c>
      <c r="C26" s="150">
        <v>32</v>
      </c>
      <c r="D26" s="151">
        <v>32</v>
      </c>
      <c r="E26" s="150"/>
      <c r="F26" s="150"/>
      <c r="G26" s="150"/>
      <c r="H26" s="150"/>
      <c r="I26" s="86"/>
      <c r="J26" s="152" t="s">
        <v>175</v>
      </c>
      <c r="K26" s="150"/>
      <c r="L26" s="150">
        <v>32</v>
      </c>
      <c r="M26" s="86"/>
      <c r="N26" s="86"/>
      <c r="O26" s="86"/>
      <c r="P26" s="86"/>
    </row>
    <row r="27" spans="1:16" ht="24.75" customHeight="1" thickBot="1" x14ac:dyDescent="0.4">
      <c r="A27" s="169" t="s">
        <v>176</v>
      </c>
      <c r="B27" s="170" t="s">
        <v>177</v>
      </c>
      <c r="C27" s="171">
        <v>2736</v>
      </c>
      <c r="D27" s="171">
        <v>2160</v>
      </c>
      <c r="E27" s="171">
        <v>1036</v>
      </c>
      <c r="F27" s="171">
        <v>10</v>
      </c>
      <c r="G27" s="171">
        <v>432</v>
      </c>
      <c r="H27" s="171"/>
      <c r="I27" s="171">
        <v>134</v>
      </c>
      <c r="J27" s="172"/>
      <c r="K27" s="172"/>
      <c r="L27" s="171"/>
      <c r="M27" s="171">
        <v>576</v>
      </c>
      <c r="N27" s="171">
        <v>828</v>
      </c>
      <c r="O27" s="171">
        <v>432</v>
      </c>
      <c r="P27" s="171">
        <v>324</v>
      </c>
    </row>
    <row r="28" spans="1:16" ht="23" x14ac:dyDescent="0.35">
      <c r="A28" s="174" t="s">
        <v>178</v>
      </c>
      <c r="B28" s="175" t="s">
        <v>179</v>
      </c>
      <c r="C28" s="176">
        <v>720</v>
      </c>
      <c r="D28" s="176">
        <v>720</v>
      </c>
      <c r="E28" s="176">
        <v>446</v>
      </c>
      <c r="F28" s="176"/>
      <c r="G28" s="176"/>
      <c r="H28" s="176"/>
      <c r="I28" s="176"/>
      <c r="J28" s="176"/>
      <c r="K28" s="176"/>
      <c r="L28" s="176"/>
      <c r="M28" s="176">
        <v>266</v>
      </c>
      <c r="N28" s="176">
        <v>322</v>
      </c>
      <c r="O28" s="176">
        <v>88</v>
      </c>
      <c r="P28" s="176">
        <v>44</v>
      </c>
    </row>
    <row r="29" spans="1:16" x14ac:dyDescent="0.35">
      <c r="A29" s="49" t="s">
        <v>180</v>
      </c>
      <c r="B29" s="50" t="s">
        <v>49</v>
      </c>
      <c r="C29" s="150">
        <v>46</v>
      </c>
      <c r="D29" s="150">
        <v>46</v>
      </c>
      <c r="E29" s="150">
        <v>16</v>
      </c>
      <c r="F29" s="150"/>
      <c r="G29" s="150"/>
      <c r="H29" s="150"/>
      <c r="I29" s="150"/>
      <c r="J29" s="152" t="s">
        <v>212</v>
      </c>
      <c r="K29" s="173"/>
      <c r="L29" s="173"/>
      <c r="M29" s="173"/>
      <c r="N29" s="173">
        <v>46</v>
      </c>
      <c r="O29" s="173"/>
      <c r="P29" s="173"/>
    </row>
    <row r="30" spans="1:16" x14ac:dyDescent="0.35">
      <c r="A30" s="49" t="s">
        <v>183</v>
      </c>
      <c r="B30" s="50" t="s">
        <v>213</v>
      </c>
      <c r="C30" s="150">
        <v>146</v>
      </c>
      <c r="D30" s="150">
        <v>146</v>
      </c>
      <c r="E30" s="150">
        <v>118</v>
      </c>
      <c r="F30" s="150"/>
      <c r="G30" s="150"/>
      <c r="H30" s="150"/>
      <c r="I30" s="150"/>
      <c r="J30" s="152" t="s">
        <v>184</v>
      </c>
      <c r="K30" s="173"/>
      <c r="L30" s="173"/>
      <c r="M30" s="173">
        <v>30</v>
      </c>
      <c r="N30" s="173">
        <v>46</v>
      </c>
      <c r="O30" s="173">
        <v>42</v>
      </c>
      <c r="P30" s="173">
        <v>20</v>
      </c>
    </row>
    <row r="31" spans="1:16" ht="23" x14ac:dyDescent="0.35">
      <c r="A31" s="49" t="s">
        <v>185</v>
      </c>
      <c r="B31" s="50" t="s">
        <v>186</v>
      </c>
      <c r="C31" s="150">
        <v>68</v>
      </c>
      <c r="D31" s="150">
        <v>68</v>
      </c>
      <c r="E31" s="150">
        <v>34</v>
      </c>
      <c r="F31" s="150"/>
      <c r="G31" s="150"/>
      <c r="H31" s="150"/>
      <c r="I31" s="150"/>
      <c r="J31" s="152" t="s">
        <v>187</v>
      </c>
      <c r="K31" s="173"/>
      <c r="L31" s="173"/>
      <c r="M31" s="173">
        <v>68</v>
      </c>
      <c r="N31" s="173"/>
      <c r="O31" s="173"/>
      <c r="P31" s="173"/>
    </row>
    <row r="32" spans="1:16" x14ac:dyDescent="0.35">
      <c r="A32" s="49" t="s">
        <v>188</v>
      </c>
      <c r="B32" s="50" t="s">
        <v>17</v>
      </c>
      <c r="C32" s="150">
        <v>146</v>
      </c>
      <c r="D32" s="150">
        <v>146</v>
      </c>
      <c r="E32" s="150">
        <v>116</v>
      </c>
      <c r="F32" s="150"/>
      <c r="G32" s="150"/>
      <c r="H32" s="150"/>
      <c r="I32" s="150"/>
      <c r="J32" s="148" t="s">
        <v>184</v>
      </c>
      <c r="K32" s="173"/>
      <c r="L32" s="173"/>
      <c r="M32" s="173">
        <v>30</v>
      </c>
      <c r="N32" s="173">
        <v>46</v>
      </c>
      <c r="O32" s="173">
        <v>42</v>
      </c>
      <c r="P32" s="173">
        <v>20</v>
      </c>
    </row>
    <row r="33" spans="1:16" ht="23" x14ac:dyDescent="0.35">
      <c r="A33" s="49" t="s">
        <v>189</v>
      </c>
      <c r="B33" s="50" t="s">
        <v>65</v>
      </c>
      <c r="C33" s="150">
        <v>38</v>
      </c>
      <c r="D33" s="150">
        <v>38</v>
      </c>
      <c r="E33" s="150">
        <v>20</v>
      </c>
      <c r="F33" s="150"/>
      <c r="G33" s="150"/>
      <c r="H33" s="150"/>
      <c r="I33" s="150"/>
      <c r="J33" s="152" t="s">
        <v>187</v>
      </c>
      <c r="K33" s="173"/>
      <c r="L33" s="173"/>
      <c r="M33" s="173">
        <v>38</v>
      </c>
      <c r="N33" s="173" t="s">
        <v>190</v>
      </c>
      <c r="O33" s="173"/>
      <c r="P33" s="173"/>
    </row>
    <row r="34" spans="1:16" ht="23" x14ac:dyDescent="0.35">
      <c r="A34" s="49" t="s">
        <v>191</v>
      </c>
      <c r="B34" s="50" t="s">
        <v>66</v>
      </c>
      <c r="C34" s="150">
        <v>46</v>
      </c>
      <c r="D34" s="150">
        <v>46</v>
      </c>
      <c r="E34" s="150">
        <v>24</v>
      </c>
      <c r="F34" s="150"/>
      <c r="G34" s="150"/>
      <c r="H34" s="150"/>
      <c r="I34" s="150"/>
      <c r="J34" s="152" t="s">
        <v>214</v>
      </c>
      <c r="K34" s="173"/>
      <c r="L34" s="173"/>
      <c r="M34" s="173"/>
      <c r="N34" s="173">
        <v>46</v>
      </c>
      <c r="O34" s="173"/>
      <c r="P34" s="173"/>
    </row>
    <row r="35" spans="1:16" x14ac:dyDescent="0.35">
      <c r="A35" s="49" t="s">
        <v>181</v>
      </c>
      <c r="B35" s="50" t="s">
        <v>192</v>
      </c>
      <c r="C35" s="150">
        <v>46</v>
      </c>
      <c r="D35" s="150">
        <v>46</v>
      </c>
      <c r="E35" s="150">
        <v>16</v>
      </c>
      <c r="F35" s="150"/>
      <c r="G35" s="150"/>
      <c r="H35" s="150"/>
      <c r="I35" s="150"/>
      <c r="J35" s="152" t="s">
        <v>212</v>
      </c>
      <c r="K35" s="173"/>
      <c r="L35" s="173"/>
      <c r="M35" s="173"/>
      <c r="N35" s="173" t="s">
        <v>182</v>
      </c>
      <c r="O35" s="173"/>
      <c r="P35" s="173"/>
    </row>
    <row r="36" spans="1:16" ht="34.5" x14ac:dyDescent="0.35">
      <c r="A36" s="49" t="s">
        <v>193</v>
      </c>
      <c r="B36" s="50" t="s">
        <v>194</v>
      </c>
      <c r="C36" s="150">
        <v>32</v>
      </c>
      <c r="D36" s="150">
        <v>32</v>
      </c>
      <c r="E36" s="150">
        <v>22</v>
      </c>
      <c r="F36" s="150"/>
      <c r="G36" s="150"/>
      <c r="H36" s="150"/>
      <c r="I36" s="150"/>
      <c r="J36" s="152" t="s">
        <v>187</v>
      </c>
      <c r="K36" s="173"/>
      <c r="L36" s="173"/>
      <c r="M36" s="173">
        <v>44835</v>
      </c>
      <c r="N36" s="173"/>
      <c r="O36" s="173"/>
      <c r="P36" s="173"/>
    </row>
    <row r="37" spans="1:16" x14ac:dyDescent="0.35">
      <c r="A37" s="49" t="s">
        <v>195</v>
      </c>
      <c r="B37" s="50" t="s">
        <v>67</v>
      </c>
      <c r="C37" s="150">
        <v>44</v>
      </c>
      <c r="D37" s="150">
        <v>44</v>
      </c>
      <c r="E37" s="150">
        <v>16</v>
      </c>
      <c r="F37" s="150"/>
      <c r="G37" s="150"/>
      <c r="H37" s="150"/>
      <c r="I37" s="150"/>
      <c r="J37" s="152" t="s">
        <v>215</v>
      </c>
      <c r="K37" s="173"/>
      <c r="L37" s="173"/>
      <c r="M37" s="173"/>
      <c r="N37" s="173" t="s">
        <v>197</v>
      </c>
      <c r="O37" s="173"/>
      <c r="P37" s="173"/>
    </row>
    <row r="38" spans="1:16" x14ac:dyDescent="0.35">
      <c r="A38" s="49" t="s">
        <v>198</v>
      </c>
      <c r="B38" s="50" t="s">
        <v>199</v>
      </c>
      <c r="C38" s="150">
        <v>32</v>
      </c>
      <c r="D38" s="150">
        <v>32</v>
      </c>
      <c r="E38" s="150">
        <v>22</v>
      </c>
      <c r="F38" s="150"/>
      <c r="G38" s="150"/>
      <c r="H38" s="150"/>
      <c r="I38" s="150"/>
      <c r="J38" s="152" t="s">
        <v>187</v>
      </c>
      <c r="K38" s="173"/>
      <c r="L38" s="173"/>
      <c r="M38" s="173">
        <v>44835</v>
      </c>
      <c r="N38" s="173"/>
      <c r="O38" s="173"/>
      <c r="P38" s="173"/>
    </row>
    <row r="39" spans="1:16" ht="23" x14ac:dyDescent="0.35">
      <c r="A39" s="49" t="s">
        <v>200</v>
      </c>
      <c r="B39" s="183" t="s">
        <v>201</v>
      </c>
      <c r="C39" s="150">
        <v>32</v>
      </c>
      <c r="D39" s="150">
        <v>32</v>
      </c>
      <c r="E39" s="150">
        <v>22</v>
      </c>
      <c r="F39" s="150"/>
      <c r="G39" s="150"/>
      <c r="H39" s="150"/>
      <c r="I39" s="150"/>
      <c r="J39" s="152" t="s">
        <v>187</v>
      </c>
      <c r="K39" s="173"/>
      <c r="L39" s="173"/>
      <c r="M39" s="173">
        <v>44835</v>
      </c>
      <c r="N39" s="173"/>
      <c r="O39" s="173"/>
      <c r="P39" s="173"/>
    </row>
    <row r="40" spans="1:16" x14ac:dyDescent="0.35">
      <c r="A40" s="49" t="s">
        <v>196</v>
      </c>
      <c r="B40" s="50" t="s">
        <v>43</v>
      </c>
      <c r="C40" s="150">
        <v>44</v>
      </c>
      <c r="D40" s="150">
        <v>44</v>
      </c>
      <c r="E40" s="150">
        <v>20</v>
      </c>
      <c r="F40" s="150"/>
      <c r="G40" s="150"/>
      <c r="H40" s="150"/>
      <c r="I40" s="150"/>
      <c r="J40" s="152" t="s">
        <v>215</v>
      </c>
      <c r="K40" s="173"/>
      <c r="L40" s="173"/>
      <c r="M40" s="173"/>
      <c r="N40" s="173" t="s">
        <v>202</v>
      </c>
      <c r="O40" s="173"/>
      <c r="P40" s="173"/>
    </row>
  </sheetData>
  <mergeCells count="28">
    <mergeCell ref="A1:P1"/>
    <mergeCell ref="A2:P2"/>
    <mergeCell ref="A3:A7"/>
    <mergeCell ref="B3:B7"/>
    <mergeCell ref="D6:D7"/>
    <mergeCell ref="G5:G7"/>
    <mergeCell ref="H4:H7"/>
    <mergeCell ref="I4:I7"/>
    <mergeCell ref="K4:L4"/>
    <mergeCell ref="O4:P4"/>
    <mergeCell ref="D4:G4"/>
    <mergeCell ref="E6:F6"/>
    <mergeCell ref="J4:J7"/>
    <mergeCell ref="M4:N4"/>
    <mergeCell ref="D5:F5"/>
    <mergeCell ref="C3:J3"/>
    <mergeCell ref="K3:P3"/>
    <mergeCell ref="J9:J10"/>
    <mergeCell ref="K9:K10"/>
    <mergeCell ref="L9:L10"/>
    <mergeCell ref="A9:B10"/>
    <mergeCell ref="C9:C10"/>
    <mergeCell ref="D9:D10"/>
    <mergeCell ref="E9:E10"/>
    <mergeCell ref="F9:F10"/>
    <mergeCell ref="G9:G10"/>
    <mergeCell ref="H9:H10"/>
    <mergeCell ref="I9:I10"/>
  </mergeCells>
  <pageMargins left="0.25" right="0.19" top="0.25" bottom="0.23" header="0.19" footer="0.1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BEF4-3031-414C-8CC6-02BEEEBD70BE}">
  <dimension ref="A1:J43"/>
  <sheetViews>
    <sheetView workbookViewId="0">
      <pane ySplit="2" topLeftCell="A36" activePane="bottomLeft" state="frozen"/>
      <selection pane="bottomLeft" activeCell="B27" sqref="B27"/>
    </sheetView>
  </sheetViews>
  <sheetFormatPr defaultRowHeight="14.5" x14ac:dyDescent="0.35"/>
  <cols>
    <col min="1" max="1" width="10.81640625" customWidth="1"/>
    <col min="2" max="2" width="49.81640625" customWidth="1"/>
  </cols>
  <sheetData>
    <row r="1" spans="1:10" ht="30" customHeight="1" thickBot="1" x14ac:dyDescent="0.4">
      <c r="A1" s="533" t="s">
        <v>0</v>
      </c>
      <c r="B1" s="535" t="s">
        <v>122</v>
      </c>
      <c r="C1" s="537" t="s">
        <v>241</v>
      </c>
      <c r="D1" s="525" t="s">
        <v>242</v>
      </c>
      <c r="E1" s="527" t="s">
        <v>123</v>
      </c>
      <c r="F1" s="527"/>
      <c r="G1" s="527"/>
      <c r="H1" s="527"/>
      <c r="I1" s="527"/>
      <c r="J1" s="528" t="s">
        <v>243</v>
      </c>
    </row>
    <row r="2" spans="1:10" ht="63" customHeight="1" x14ac:dyDescent="0.35">
      <c r="A2" s="534"/>
      <c r="B2" s="536"/>
      <c r="C2" s="538"/>
      <c r="D2" s="526"/>
      <c r="E2" s="191" t="s">
        <v>244</v>
      </c>
      <c r="F2" s="190" t="s">
        <v>245</v>
      </c>
      <c r="G2" s="190" t="s">
        <v>248</v>
      </c>
      <c r="H2" s="190" t="s">
        <v>246</v>
      </c>
      <c r="I2" s="190" t="s">
        <v>247</v>
      </c>
      <c r="J2" s="529"/>
    </row>
    <row r="3" spans="1:10" ht="15" thickBot="1" x14ac:dyDescent="0.4">
      <c r="A3" s="234">
        <v>1</v>
      </c>
      <c r="B3" s="234">
        <v>2</v>
      </c>
      <c r="C3" s="234">
        <v>3</v>
      </c>
      <c r="D3" s="234">
        <v>4</v>
      </c>
      <c r="E3" s="234">
        <v>5</v>
      </c>
      <c r="F3" s="234">
        <v>6</v>
      </c>
      <c r="G3" s="234">
        <v>7</v>
      </c>
      <c r="H3" s="234">
        <v>8</v>
      </c>
      <c r="I3" s="234">
        <v>9</v>
      </c>
      <c r="J3" s="234">
        <v>10</v>
      </c>
    </row>
    <row r="4" spans="1:10" ht="23.15" customHeight="1" thickBot="1" x14ac:dyDescent="0.4">
      <c r="A4" s="229" t="s">
        <v>134</v>
      </c>
      <c r="B4" s="111"/>
      <c r="C4" s="192">
        <v>1912</v>
      </c>
      <c r="D4" s="193">
        <v>1272</v>
      </c>
      <c r="E4" s="193">
        <v>1408</v>
      </c>
      <c r="F4" s="193">
        <v>432</v>
      </c>
      <c r="G4" s="193">
        <v>0</v>
      </c>
      <c r="H4" s="193">
        <v>0</v>
      </c>
      <c r="I4" s="193">
        <v>72</v>
      </c>
      <c r="J4" s="111"/>
    </row>
    <row r="5" spans="1:10" ht="15" thickBot="1" x14ac:dyDescent="0.4">
      <c r="A5" s="194" t="s">
        <v>249</v>
      </c>
      <c r="B5" s="195" t="s">
        <v>179</v>
      </c>
      <c r="C5" s="196">
        <v>360</v>
      </c>
      <c r="D5" s="196">
        <v>254</v>
      </c>
      <c r="E5" s="196">
        <v>360</v>
      </c>
      <c r="F5" s="196"/>
      <c r="G5" s="196"/>
      <c r="H5" s="196"/>
      <c r="I5" s="196">
        <v>0</v>
      </c>
      <c r="J5" s="197"/>
    </row>
    <row r="6" spans="1:10" ht="14.5" customHeight="1" thickBot="1" x14ac:dyDescent="0.4">
      <c r="A6" s="198" t="s">
        <v>180</v>
      </c>
      <c r="B6" s="199" t="s">
        <v>49</v>
      </c>
      <c r="C6" s="200">
        <v>36</v>
      </c>
      <c r="D6" s="200">
        <v>12</v>
      </c>
      <c r="E6" s="200">
        <v>36</v>
      </c>
      <c r="F6" s="200"/>
      <c r="G6" s="200"/>
      <c r="H6" s="200"/>
      <c r="I6" s="200"/>
      <c r="J6" s="200">
        <v>1</v>
      </c>
    </row>
    <row r="7" spans="1:10" ht="15" thickBot="1" x14ac:dyDescent="0.4">
      <c r="A7" s="198" t="s">
        <v>183</v>
      </c>
      <c r="B7" s="199" t="s">
        <v>213</v>
      </c>
      <c r="C7" s="200">
        <v>62</v>
      </c>
      <c r="D7" s="200">
        <v>62</v>
      </c>
      <c r="E7" s="200">
        <v>62</v>
      </c>
      <c r="F7" s="200"/>
      <c r="G7" s="200"/>
      <c r="H7" s="200"/>
      <c r="I7" s="200"/>
      <c r="J7" s="200">
        <v>1</v>
      </c>
    </row>
    <row r="8" spans="1:10" ht="15" thickBot="1" x14ac:dyDescent="0.4">
      <c r="A8" s="198" t="s">
        <v>185</v>
      </c>
      <c r="B8" s="199" t="s">
        <v>186</v>
      </c>
      <c r="C8" s="200">
        <v>68</v>
      </c>
      <c r="D8" s="200">
        <v>36</v>
      </c>
      <c r="E8" s="200">
        <v>68</v>
      </c>
      <c r="F8" s="200"/>
      <c r="G8" s="200"/>
      <c r="H8" s="200"/>
      <c r="I8" s="200"/>
      <c r="J8" s="200">
        <v>1</v>
      </c>
    </row>
    <row r="9" spans="1:10" ht="15" thickBot="1" x14ac:dyDescent="0.4">
      <c r="A9" s="198" t="s">
        <v>188</v>
      </c>
      <c r="B9" s="199" t="s">
        <v>17</v>
      </c>
      <c r="C9" s="200">
        <v>122</v>
      </c>
      <c r="D9" s="200">
        <v>120</v>
      </c>
      <c r="E9" s="200">
        <v>122</v>
      </c>
      <c r="F9" s="200"/>
      <c r="G9" s="200"/>
      <c r="H9" s="200"/>
      <c r="I9" s="200"/>
      <c r="J9" s="200">
        <v>1</v>
      </c>
    </row>
    <row r="10" spans="1:10" ht="15" thickBot="1" x14ac:dyDescent="0.4">
      <c r="A10" s="198" t="s">
        <v>189</v>
      </c>
      <c r="B10" s="199" t="s">
        <v>66</v>
      </c>
      <c r="C10" s="200">
        <v>36</v>
      </c>
      <c r="D10" s="200">
        <v>12</v>
      </c>
      <c r="E10" s="200">
        <v>36</v>
      </c>
      <c r="F10" s="200"/>
      <c r="G10" s="200"/>
      <c r="H10" s="200"/>
      <c r="I10" s="200"/>
      <c r="J10" s="200">
        <v>1</v>
      </c>
    </row>
    <row r="11" spans="1:10" ht="15" thickBot="1" x14ac:dyDescent="0.4">
      <c r="A11" s="198" t="s">
        <v>191</v>
      </c>
      <c r="B11" s="199" t="s">
        <v>65</v>
      </c>
      <c r="C11" s="200">
        <v>36</v>
      </c>
      <c r="D11" s="200">
        <v>12</v>
      </c>
      <c r="E11" s="200">
        <v>36</v>
      </c>
      <c r="F11" s="200"/>
      <c r="G11" s="200"/>
      <c r="H11" s="200"/>
      <c r="I11" s="200"/>
      <c r="J11" s="200">
        <v>1</v>
      </c>
    </row>
    <row r="12" spans="1:10" ht="15" thickBot="1" x14ac:dyDescent="0.4">
      <c r="A12" s="194" t="s">
        <v>19</v>
      </c>
      <c r="B12" s="195" t="s">
        <v>250</v>
      </c>
      <c r="C12" s="196">
        <v>432</v>
      </c>
      <c r="D12" s="196">
        <v>216</v>
      </c>
      <c r="E12" s="196">
        <v>396</v>
      </c>
      <c r="F12" s="196">
        <v>0</v>
      </c>
      <c r="G12" s="196">
        <v>0</v>
      </c>
      <c r="H12" s="196">
        <v>0</v>
      </c>
      <c r="I12" s="196">
        <v>36</v>
      </c>
      <c r="J12" s="196"/>
    </row>
    <row r="13" spans="1:10" ht="15" thickBot="1" x14ac:dyDescent="0.4">
      <c r="A13" s="198" t="s">
        <v>251</v>
      </c>
      <c r="B13" s="199" t="s">
        <v>252</v>
      </c>
      <c r="C13" s="200">
        <v>96</v>
      </c>
      <c r="D13" s="200">
        <v>42</v>
      </c>
      <c r="E13" s="200">
        <v>90</v>
      </c>
      <c r="F13" s="200"/>
      <c r="G13" s="200"/>
      <c r="H13" s="200"/>
      <c r="I13" s="200">
        <v>6</v>
      </c>
      <c r="J13" s="200">
        <v>1</v>
      </c>
    </row>
    <row r="14" spans="1:10" ht="15" thickBot="1" x14ac:dyDescent="0.4">
      <c r="A14" s="198" t="s">
        <v>253</v>
      </c>
      <c r="B14" s="199" t="s">
        <v>62</v>
      </c>
      <c r="C14" s="200">
        <v>84</v>
      </c>
      <c r="D14" s="200">
        <v>36</v>
      </c>
      <c r="E14" s="200">
        <v>72</v>
      </c>
      <c r="F14" s="200"/>
      <c r="G14" s="200"/>
      <c r="H14" s="200"/>
      <c r="I14" s="200">
        <v>12</v>
      </c>
      <c r="J14" s="200">
        <v>1</v>
      </c>
    </row>
    <row r="15" spans="1:10" ht="15" thickBot="1" x14ac:dyDescent="0.4">
      <c r="A15" s="198" t="s">
        <v>254</v>
      </c>
      <c r="B15" s="199" t="s">
        <v>63</v>
      </c>
      <c r="C15" s="200">
        <v>84</v>
      </c>
      <c r="D15" s="200">
        <v>48</v>
      </c>
      <c r="E15" s="200">
        <v>72</v>
      </c>
      <c r="F15" s="200"/>
      <c r="G15" s="200"/>
      <c r="H15" s="200"/>
      <c r="I15" s="200">
        <v>12</v>
      </c>
      <c r="J15" s="200">
        <v>1</v>
      </c>
    </row>
    <row r="16" spans="1:10" ht="15" thickBot="1" x14ac:dyDescent="0.4">
      <c r="A16" s="198" t="s">
        <v>255</v>
      </c>
      <c r="B16" s="199" t="s">
        <v>64</v>
      </c>
      <c r="C16" s="200">
        <v>96</v>
      </c>
      <c r="D16" s="200">
        <v>54</v>
      </c>
      <c r="E16" s="200">
        <v>90</v>
      </c>
      <c r="F16" s="200"/>
      <c r="G16" s="200"/>
      <c r="H16" s="200"/>
      <c r="I16" s="200">
        <v>6</v>
      </c>
      <c r="J16" s="200">
        <v>1.2</v>
      </c>
    </row>
    <row r="17" spans="1:10" ht="15" thickBot="1" x14ac:dyDescent="0.4">
      <c r="A17" s="198" t="s">
        <v>24</v>
      </c>
      <c r="B17" s="230" t="s">
        <v>270</v>
      </c>
      <c r="C17" s="200">
        <v>36</v>
      </c>
      <c r="D17" s="200">
        <v>18</v>
      </c>
      <c r="E17" s="200">
        <v>36</v>
      </c>
      <c r="F17" s="200"/>
      <c r="G17" s="200"/>
      <c r="H17" s="200"/>
      <c r="I17" s="200"/>
      <c r="J17" s="200">
        <v>1</v>
      </c>
    </row>
    <row r="18" spans="1:10" ht="14.5" customHeight="1" thickBot="1" x14ac:dyDescent="0.4">
      <c r="A18" s="201" t="s">
        <v>25</v>
      </c>
      <c r="B18" s="202" t="s">
        <v>45</v>
      </c>
      <c r="C18" s="203">
        <v>36</v>
      </c>
      <c r="D18" s="203">
        <v>18</v>
      </c>
      <c r="E18" s="203">
        <v>36</v>
      </c>
      <c r="F18" s="203"/>
      <c r="G18" s="203"/>
      <c r="H18" s="203"/>
      <c r="I18" s="203"/>
      <c r="J18" s="203">
        <v>2</v>
      </c>
    </row>
    <row r="19" spans="1:10" ht="15" thickBot="1" x14ac:dyDescent="0.4">
      <c r="A19" s="204" t="s">
        <v>29</v>
      </c>
      <c r="B19" s="205" t="s">
        <v>256</v>
      </c>
      <c r="C19" s="206">
        <v>1120</v>
      </c>
      <c r="D19" s="206">
        <v>802</v>
      </c>
      <c r="E19" s="206">
        <v>652</v>
      </c>
      <c r="F19" s="206">
        <v>432</v>
      </c>
      <c r="G19" s="206">
        <v>0</v>
      </c>
      <c r="H19" s="206">
        <v>0</v>
      </c>
      <c r="I19" s="206">
        <v>36</v>
      </c>
      <c r="J19" s="206"/>
    </row>
    <row r="20" spans="1:10" ht="15" thickBot="1" x14ac:dyDescent="0.4">
      <c r="A20" s="207" t="s">
        <v>30</v>
      </c>
      <c r="B20" s="208" t="s">
        <v>68</v>
      </c>
      <c r="C20" s="209">
        <v>400</v>
      </c>
      <c r="D20" s="209">
        <v>276</v>
      </c>
      <c r="E20" s="209">
        <v>244</v>
      </c>
      <c r="F20" s="209">
        <v>144</v>
      </c>
      <c r="G20" s="209">
        <v>0</v>
      </c>
      <c r="H20" s="209">
        <v>0</v>
      </c>
      <c r="I20" s="209">
        <v>12</v>
      </c>
      <c r="J20" s="200"/>
    </row>
    <row r="21" spans="1:10" ht="16.5" customHeight="1" thickBot="1" x14ac:dyDescent="0.4">
      <c r="A21" s="198" t="s">
        <v>69</v>
      </c>
      <c r="B21" s="199" t="s">
        <v>70</v>
      </c>
      <c r="C21" s="200">
        <v>94</v>
      </c>
      <c r="D21" s="200">
        <v>52</v>
      </c>
      <c r="E21" s="200">
        <v>90</v>
      </c>
      <c r="F21" s="200"/>
      <c r="G21" s="200"/>
      <c r="H21" s="200"/>
      <c r="I21" s="200"/>
      <c r="J21" s="200">
        <v>2</v>
      </c>
    </row>
    <row r="22" spans="1:10" ht="15.65" customHeight="1" thickBot="1" x14ac:dyDescent="0.4">
      <c r="A22" s="198" t="s">
        <v>71</v>
      </c>
      <c r="B22" s="210" t="s">
        <v>72</v>
      </c>
      <c r="C22" s="200">
        <v>86</v>
      </c>
      <c r="D22" s="200">
        <v>52</v>
      </c>
      <c r="E22" s="200">
        <v>82</v>
      </c>
      <c r="F22" s="200"/>
      <c r="G22" s="200"/>
      <c r="H22" s="200"/>
      <c r="I22" s="200"/>
      <c r="J22" s="200">
        <v>1.2</v>
      </c>
    </row>
    <row r="23" spans="1:10" ht="16.5" customHeight="1" thickBot="1" x14ac:dyDescent="0.4">
      <c r="A23" s="198" t="s">
        <v>74</v>
      </c>
      <c r="B23" s="210" t="s">
        <v>73</v>
      </c>
      <c r="C23" s="200">
        <v>76</v>
      </c>
      <c r="D23" s="200">
        <v>28</v>
      </c>
      <c r="E23" s="200">
        <v>72</v>
      </c>
      <c r="F23" s="200"/>
      <c r="G23" s="200"/>
      <c r="H23" s="200"/>
      <c r="I23" s="200"/>
      <c r="J23" s="200">
        <v>2</v>
      </c>
    </row>
    <row r="24" spans="1:10" ht="15" thickBot="1" x14ac:dyDescent="0.4">
      <c r="A24" s="207" t="s">
        <v>257</v>
      </c>
      <c r="B24" s="208" t="s">
        <v>258</v>
      </c>
      <c r="C24" s="209">
        <v>36</v>
      </c>
      <c r="D24" s="200">
        <v>36</v>
      </c>
      <c r="E24" s="200"/>
      <c r="F24" s="200">
        <v>36</v>
      </c>
      <c r="G24" s="200"/>
      <c r="H24" s="200"/>
      <c r="I24" s="200"/>
      <c r="J24" s="200">
        <v>1</v>
      </c>
    </row>
    <row r="25" spans="1:10" ht="15" thickBot="1" x14ac:dyDescent="0.4">
      <c r="A25" s="207" t="s">
        <v>259</v>
      </c>
      <c r="B25" s="208" t="s">
        <v>31</v>
      </c>
      <c r="C25" s="209">
        <v>108</v>
      </c>
      <c r="D25" s="200">
        <v>108</v>
      </c>
      <c r="E25" s="200"/>
      <c r="F25" s="200">
        <v>108</v>
      </c>
      <c r="G25" s="200"/>
      <c r="H25" s="200"/>
      <c r="I25" s="200"/>
      <c r="J25" s="200">
        <v>2</v>
      </c>
    </row>
    <row r="26" spans="1:10" ht="15" thickBot="1" x14ac:dyDescent="0.4">
      <c r="A26" s="235" t="s">
        <v>32</v>
      </c>
      <c r="B26" s="236" t="s">
        <v>260</v>
      </c>
      <c r="C26" s="237">
        <v>360</v>
      </c>
      <c r="D26" s="237">
        <v>246</v>
      </c>
      <c r="E26" s="237">
        <v>204</v>
      </c>
      <c r="F26" s="237">
        <v>144</v>
      </c>
      <c r="G26" s="237">
        <v>0</v>
      </c>
      <c r="H26" s="237">
        <v>0</v>
      </c>
      <c r="I26" s="237">
        <v>12</v>
      </c>
      <c r="J26" s="238"/>
    </row>
    <row r="27" spans="1:10" ht="16.5" customHeight="1" thickBot="1" x14ac:dyDescent="0.4">
      <c r="A27" s="201" t="s">
        <v>76</v>
      </c>
      <c r="B27" s="231" t="s">
        <v>77</v>
      </c>
      <c r="C27" s="203">
        <v>76</v>
      </c>
      <c r="D27" s="203">
        <v>34</v>
      </c>
      <c r="E27" s="203">
        <v>72</v>
      </c>
      <c r="F27" s="211"/>
      <c r="G27" s="211"/>
      <c r="H27" s="211"/>
      <c r="I27" s="203"/>
      <c r="J27" s="203">
        <v>1</v>
      </c>
    </row>
    <row r="28" spans="1:10" ht="15" thickBot="1" x14ac:dyDescent="0.4">
      <c r="A28" s="198" t="s">
        <v>78</v>
      </c>
      <c r="B28" s="199" t="s">
        <v>239</v>
      </c>
      <c r="C28" s="200">
        <v>64</v>
      </c>
      <c r="D28" s="200">
        <v>34</v>
      </c>
      <c r="E28" s="200">
        <v>60</v>
      </c>
      <c r="F28" s="209"/>
      <c r="G28" s="209"/>
      <c r="H28" s="209"/>
      <c r="I28" s="200"/>
      <c r="J28" s="200">
        <v>2</v>
      </c>
    </row>
    <row r="29" spans="1:10" ht="15" thickBot="1" x14ac:dyDescent="0.4">
      <c r="A29" s="198" t="s">
        <v>80</v>
      </c>
      <c r="B29" s="199" t="s">
        <v>81</v>
      </c>
      <c r="C29" s="200">
        <v>76</v>
      </c>
      <c r="D29" s="200">
        <v>34</v>
      </c>
      <c r="E29" s="200">
        <v>72</v>
      </c>
      <c r="F29" s="200"/>
      <c r="G29" s="200"/>
      <c r="H29" s="200"/>
      <c r="I29" s="200"/>
      <c r="J29" s="200">
        <v>1.2</v>
      </c>
    </row>
    <row r="30" spans="1:10" ht="15" thickBot="1" x14ac:dyDescent="0.4">
      <c r="A30" s="207" t="s">
        <v>261</v>
      </c>
      <c r="B30" s="208" t="s">
        <v>258</v>
      </c>
      <c r="C30" s="209">
        <v>36</v>
      </c>
      <c r="D30" s="200">
        <v>36</v>
      </c>
      <c r="E30" s="200"/>
      <c r="F30" s="200">
        <v>36</v>
      </c>
      <c r="G30" s="200"/>
      <c r="H30" s="200"/>
      <c r="I30" s="200"/>
      <c r="J30" s="200">
        <v>1</v>
      </c>
    </row>
    <row r="31" spans="1:10" ht="15" thickBot="1" x14ac:dyDescent="0.4">
      <c r="A31" s="207" t="s">
        <v>262</v>
      </c>
      <c r="B31" s="208" t="s">
        <v>31</v>
      </c>
      <c r="C31" s="209">
        <v>108</v>
      </c>
      <c r="D31" s="200">
        <v>108</v>
      </c>
      <c r="E31" s="200"/>
      <c r="F31" s="200">
        <v>108</v>
      </c>
      <c r="G31" s="200"/>
      <c r="H31" s="200"/>
      <c r="I31" s="200"/>
      <c r="J31" s="200">
        <v>1.2</v>
      </c>
    </row>
    <row r="32" spans="1:10" ht="28" customHeight="1" thickBot="1" x14ac:dyDescent="0.4">
      <c r="A32" s="212" t="s">
        <v>263</v>
      </c>
      <c r="B32" s="213" t="s">
        <v>240</v>
      </c>
      <c r="C32" s="196">
        <v>360</v>
      </c>
      <c r="D32" s="196">
        <v>280</v>
      </c>
      <c r="E32" s="196">
        <v>204</v>
      </c>
      <c r="F32" s="196">
        <v>144</v>
      </c>
      <c r="G32" s="196">
        <v>0</v>
      </c>
      <c r="H32" s="196">
        <v>0</v>
      </c>
      <c r="I32" s="196">
        <v>12</v>
      </c>
      <c r="J32" s="197"/>
    </row>
    <row r="33" spans="1:10" ht="15" thickBot="1" x14ac:dyDescent="0.4">
      <c r="A33" s="214" t="s">
        <v>48</v>
      </c>
      <c r="B33" s="233" t="s">
        <v>236</v>
      </c>
      <c r="C33" s="215">
        <v>100</v>
      </c>
      <c r="D33" s="215">
        <v>52</v>
      </c>
      <c r="E33" s="215">
        <v>96</v>
      </c>
      <c r="F33" s="215"/>
      <c r="G33" s="215"/>
      <c r="H33" s="215"/>
      <c r="I33" s="216"/>
      <c r="J33" s="215">
        <v>1.2</v>
      </c>
    </row>
    <row r="34" spans="1:10" ht="26.5" thickBot="1" x14ac:dyDescent="0.4">
      <c r="A34" s="214" t="s">
        <v>83</v>
      </c>
      <c r="B34" s="233" t="s">
        <v>237</v>
      </c>
      <c r="C34" s="215">
        <v>76</v>
      </c>
      <c r="D34" s="215">
        <v>42</v>
      </c>
      <c r="E34" s="215">
        <v>72</v>
      </c>
      <c r="F34" s="215"/>
      <c r="G34" s="215"/>
      <c r="H34" s="215"/>
      <c r="I34" s="215"/>
      <c r="J34" s="215">
        <v>2</v>
      </c>
    </row>
    <row r="35" spans="1:10" ht="26.5" thickBot="1" x14ac:dyDescent="0.4">
      <c r="A35" s="214" t="s">
        <v>84</v>
      </c>
      <c r="B35" s="233" t="s">
        <v>238</v>
      </c>
      <c r="C35" s="215">
        <v>40</v>
      </c>
      <c r="D35" s="215">
        <v>42</v>
      </c>
      <c r="E35" s="215">
        <v>36</v>
      </c>
      <c r="F35" s="215"/>
      <c r="G35" s="215"/>
      <c r="H35" s="215"/>
      <c r="I35" s="215"/>
      <c r="J35" s="215">
        <v>2</v>
      </c>
    </row>
    <row r="36" spans="1:10" ht="15" thickBot="1" x14ac:dyDescent="0.4">
      <c r="A36" s="217" t="s">
        <v>264</v>
      </c>
      <c r="B36" s="218" t="s">
        <v>258</v>
      </c>
      <c r="C36" s="219">
        <v>36</v>
      </c>
      <c r="D36" s="215">
        <v>36</v>
      </c>
      <c r="E36" s="215"/>
      <c r="F36" s="215">
        <v>36</v>
      </c>
      <c r="G36" s="219"/>
      <c r="H36" s="219"/>
      <c r="I36" s="219"/>
      <c r="J36" s="215">
        <v>1</v>
      </c>
    </row>
    <row r="37" spans="1:10" x14ac:dyDescent="0.35">
      <c r="A37" s="220" t="s">
        <v>34</v>
      </c>
      <c r="B37" s="221" t="s">
        <v>31</v>
      </c>
      <c r="C37" s="222">
        <v>108</v>
      </c>
      <c r="D37" s="223">
        <v>108</v>
      </c>
      <c r="E37" s="223"/>
      <c r="F37" s="223">
        <v>108</v>
      </c>
      <c r="G37" s="223"/>
      <c r="H37" s="223"/>
      <c r="I37" s="223"/>
      <c r="J37" s="223">
        <v>2</v>
      </c>
    </row>
    <row r="38" spans="1:10" ht="20.5" customHeight="1" thickBot="1" x14ac:dyDescent="0.4">
      <c r="A38" s="530" t="s">
        <v>265</v>
      </c>
      <c r="B38" s="530"/>
      <c r="C38" s="224">
        <v>824</v>
      </c>
      <c r="D38" s="224">
        <v>824</v>
      </c>
      <c r="E38" s="225"/>
      <c r="F38" s="225"/>
      <c r="G38" s="225"/>
      <c r="H38" s="225"/>
      <c r="I38" s="225"/>
      <c r="J38" s="225"/>
    </row>
    <row r="39" spans="1:10" ht="26.5" thickBot="1" x14ac:dyDescent="0.4">
      <c r="A39" s="226"/>
      <c r="B39" s="231" t="s">
        <v>266</v>
      </c>
      <c r="C39" s="203">
        <v>412</v>
      </c>
      <c r="D39" s="203">
        <v>412</v>
      </c>
      <c r="E39" s="203"/>
      <c r="F39" s="203"/>
      <c r="G39" s="203"/>
      <c r="H39" s="203"/>
      <c r="I39" s="203"/>
      <c r="J39" s="203">
        <v>1.2</v>
      </c>
    </row>
    <row r="40" spans="1:10" ht="16" customHeight="1" thickBot="1" x14ac:dyDescent="0.4">
      <c r="A40" s="198"/>
      <c r="B40" s="230" t="s">
        <v>267</v>
      </c>
      <c r="C40" s="200">
        <v>412</v>
      </c>
      <c r="D40" s="200">
        <v>412</v>
      </c>
      <c r="E40" s="200"/>
      <c r="F40" s="200"/>
      <c r="G40" s="200"/>
      <c r="H40" s="200"/>
      <c r="I40" s="200"/>
      <c r="J40" s="200">
        <v>1.2</v>
      </c>
    </row>
    <row r="41" spans="1:10" ht="15" thickBot="1" x14ac:dyDescent="0.4">
      <c r="A41" s="194" t="s">
        <v>268</v>
      </c>
      <c r="B41" s="195" t="s">
        <v>86</v>
      </c>
      <c r="C41" s="196">
        <v>216</v>
      </c>
      <c r="D41" s="197">
        <v>216</v>
      </c>
      <c r="E41" s="197"/>
      <c r="F41" s="197"/>
      <c r="G41" s="197"/>
      <c r="H41" s="197"/>
      <c r="I41" s="197"/>
      <c r="J41" s="197">
        <v>2</v>
      </c>
    </row>
    <row r="42" spans="1:10" ht="16" thickBot="1" x14ac:dyDescent="0.4">
      <c r="A42" s="531" t="s">
        <v>269</v>
      </c>
      <c r="B42" s="532"/>
      <c r="C42" s="227">
        <v>2952</v>
      </c>
      <c r="D42" s="227">
        <v>2312</v>
      </c>
      <c r="E42" s="227">
        <v>1408</v>
      </c>
      <c r="F42" s="227">
        <v>432</v>
      </c>
      <c r="G42" s="227">
        <v>0</v>
      </c>
      <c r="H42" s="227"/>
      <c r="I42" s="227">
        <v>72</v>
      </c>
      <c r="J42" s="228"/>
    </row>
    <row r="43" spans="1:10" ht="16.5" x14ac:dyDescent="0.35">
      <c r="A43" s="232" t="s">
        <v>271</v>
      </c>
    </row>
  </sheetData>
  <mergeCells count="8">
    <mergeCell ref="D1:D2"/>
    <mergeCell ref="E1:I1"/>
    <mergeCell ref="J1:J2"/>
    <mergeCell ref="A38:B38"/>
    <mergeCell ref="A42:B42"/>
    <mergeCell ref="A1:A2"/>
    <mergeCell ref="B1:B2"/>
    <mergeCell ref="C1:C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УП_2.10</vt:lpstr>
      <vt:lpstr>график</vt:lpstr>
      <vt:lpstr>Лист2</vt:lpstr>
      <vt:lpstr>ПООП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2024-08-19T20:01:17Z</dcterms:modified>
</cp:coreProperties>
</file>